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ЭтаКнига"/>
  <bookViews>
    <workbookView windowWidth="22188" windowHeight="9060" tabRatio="675"/>
  </bookViews>
  <sheets>
    <sheet name="Прайс основной (сезон 25-26)" sheetId="14" r:id="rId1"/>
    <sheet name="Прайс основной" sheetId="3" state="hidden" r:id="rId2"/>
    <sheet name="Прайс с расчетом ндс 20" sheetId="12" state="hidden" r:id="rId3"/>
    <sheet name="Морковь с видами обработки" sheetId="16" state="hidden" r:id="rId4"/>
    <sheet name="Доп. прайс" sheetId="5" state="hidden" r:id="rId5"/>
    <sheet name="Прайс основной (3)" sheetId="10" state="hidden" r:id="rId6"/>
  </sheets>
  <externalReferences>
    <externalReference r:id="rId11"/>
    <externalReference r:id="rId12"/>
  </externalReferences>
  <definedNames>
    <definedName name="EUR">'[1]FORECAST AND BUDGET '!#REF!</definedName>
    <definedName name="EUR_new">'[1]FORECAST AND BUDGET '!#REF!</definedName>
    <definedName name="ReportDate">'[2]Cash balance'!#REF!</definedName>
    <definedName name="Гибриды" localSheetId="3">#REF!</definedName>
    <definedName name="Гибриды" localSheetId="1">'Прайс основной'!#REF!</definedName>
    <definedName name="Гибриды" localSheetId="5">'Прайс основной (3)'!#REF!</definedName>
    <definedName name="Гибриды" localSheetId="0">'Прайс основной (сезон 25-26)'!#REF!</definedName>
    <definedName name="Гибриды">#REF!</definedName>
    <definedName name="_xlnm.Print_Titles" localSheetId="0">'Прайс основной (сезон 25-26)'!$1:$4</definedName>
    <definedName name="_xlnm.Print_Area" localSheetId="3">'Морковь с видами обработки'!$A$1:$G$32</definedName>
    <definedName name="_xlnm.Print_Area" localSheetId="0">'Прайс основной (сезон 25-26)'!$A$1:$J$114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Автор</author>
  </authors>
  <commentList>
    <comment ref="D25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два артикула, второй новый здесь и далее</t>
        </r>
      </text>
    </comment>
  </commentList>
</comments>
</file>

<file path=xl/sharedStrings.xml><?xml version="1.0" encoding="utf-8"?>
<sst xmlns="http://schemas.openxmlformats.org/spreadsheetml/2006/main" count="2430" uniqueCount="363">
  <si>
    <t>ООО "ВИЛЬМОРИН"
Россия, 123557, Москва, Электрический пер., д. 3\10, стр.3 
+7 495 609 6427 
contact.russia@vilmorin.com / www.vilmorin.ru</t>
  </si>
  <si>
    <t>Цены действительны с 12.01.2026 по 30.06.2026</t>
  </si>
  <si>
    <t>January 12, 2026 through June 30, 2026</t>
  </si>
  <si>
    <t xml:space="preserve">      СЕЗОН 2025-2026</t>
  </si>
  <si>
    <t>Бренд</t>
  </si>
  <si>
    <t>Вид</t>
  </si>
  <si>
    <t>Тип / описание</t>
  </si>
  <si>
    <t>Сорт / Гибрид</t>
  </si>
  <si>
    <t>Размер упаковки</t>
  </si>
  <si>
    <t>Ед. изм.</t>
  </si>
  <si>
    <t>Рекомендуемая розничная цена за пачку                            (руб.с НДС)</t>
  </si>
  <si>
    <t>Обработка</t>
  </si>
  <si>
    <t>НДС</t>
  </si>
  <si>
    <t>Mikado</t>
  </si>
  <si>
    <t>Арбуз</t>
  </si>
  <si>
    <t>Жёлтая Мякоть</t>
  </si>
  <si>
    <t>ГОЛДЕН ТАЙГЕР F1</t>
  </si>
  <si>
    <t>семян</t>
  </si>
  <si>
    <t>Протравлено</t>
  </si>
  <si>
    <t>Vilmorin</t>
  </si>
  <si>
    <t>Шугар беби</t>
  </si>
  <si>
    <t>ЛЮСИЯ F1</t>
  </si>
  <si>
    <t xml:space="preserve">Без обработки   </t>
  </si>
  <si>
    <t>HM Clause</t>
  </si>
  <si>
    <t>Баклажан</t>
  </si>
  <si>
    <t>Округлый темный</t>
  </si>
  <si>
    <t>ГАЛИНЭ F1 (GALINE F1)</t>
  </si>
  <si>
    <t>кг</t>
  </si>
  <si>
    <t>Удлиненный темный</t>
  </si>
  <si>
    <t>КАРАТАЯ F1 (KARATAY F1)</t>
  </si>
  <si>
    <t>КЛАССИК F1 (CLASSIC F1)</t>
  </si>
  <si>
    <t>ФАБИНА F1 (FABINA F1)</t>
  </si>
  <si>
    <t>ФАВОРИТ F1 (FAVORITE F1)</t>
  </si>
  <si>
    <t>ФАРАМА F1 (FARAMA F1)</t>
  </si>
  <si>
    <t>Дыня</t>
  </si>
  <si>
    <t>Ананасный тип</t>
  </si>
  <si>
    <t>АМАЛ F1 (AMAL F1)</t>
  </si>
  <si>
    <t>Желтая канарская</t>
  </si>
  <si>
    <t>БАБОР F1 (BABOR F1)</t>
  </si>
  <si>
    <t>КРЕДО F1 (CREDO F1)</t>
  </si>
  <si>
    <t>Ранняя, сортотип Honey Dew</t>
  </si>
  <si>
    <t>КСЕНИЯ F1 (KSENIA F1)</t>
  </si>
  <si>
    <t>Среднеспелая, сортотип Honey Dew</t>
  </si>
  <si>
    <t>ЛЬЮИЛЛА F1 (LLEWELLA F1)</t>
  </si>
  <si>
    <t>МАЗИАН F1 (MAZIANE F1)</t>
  </si>
  <si>
    <t>Кабачок</t>
  </si>
  <si>
    <t>Белый цилиндрический</t>
  </si>
  <si>
    <t>НЕВИРА F1 (NEVIRA F1)</t>
  </si>
  <si>
    <t>Капуста белокочанная</t>
  </si>
  <si>
    <t>60 - 65 дней</t>
  </si>
  <si>
    <t>СИР F1 (SIR F1)</t>
  </si>
  <si>
    <t>100 - 110 дней</t>
  </si>
  <si>
    <t>ЦЕНТУРИОН F1 (CENTURION F1)</t>
  </si>
  <si>
    <t>90 - 100 дней</t>
  </si>
  <si>
    <t>ЧИЗ F1 (CHEERS F1)</t>
  </si>
  <si>
    <t>Капуста брокколи</t>
  </si>
  <si>
    <t>Ранняя</t>
  </si>
  <si>
    <t>КОРОС F1 (KOROS F1)</t>
  </si>
  <si>
    <t>Основной сезон</t>
  </si>
  <si>
    <t>КУБА F1 (KUBA F1)</t>
  </si>
  <si>
    <t xml:space="preserve">Поздняя </t>
  </si>
  <si>
    <t>ПРИНЦИП F1 (PRINCIPE F1)</t>
  </si>
  <si>
    <t>СИГНО F1 (CIGNO)</t>
  </si>
  <si>
    <t>Капуста краснокоч.</t>
  </si>
  <si>
    <t>РЕДКАП (REDCAP F1)</t>
  </si>
  <si>
    <t>Капуста Цветная</t>
  </si>
  <si>
    <t>80 - 85 дней</t>
  </si>
  <si>
    <t>АРДЕНТ F1 (ARDENT F1)</t>
  </si>
  <si>
    <t xml:space="preserve">55 - 60 дней </t>
  </si>
  <si>
    <t>КЛИППЕР F1 (CLIPPER F1)</t>
  </si>
  <si>
    <t>75-80 дней</t>
  </si>
  <si>
    <t>МИНЬОН F1 (MINION)</t>
  </si>
  <si>
    <t>70 - 75 дней</t>
  </si>
  <si>
    <t>НАУТИЛУС F1 (NAUTILUS F1)</t>
  </si>
  <si>
    <t>САБОРД F1 (SABORD F1)</t>
  </si>
  <si>
    <t>90 - 120 дней</t>
  </si>
  <si>
    <t>СЕЛИО F1 (CELIO F1)</t>
  </si>
  <si>
    <t>ТРАЙДЕНТ F1 (TRIDENT F1)</t>
  </si>
  <si>
    <t>60 - 90 дней</t>
  </si>
  <si>
    <t>ШАССИРОН F1 (CHASSIRON F1)</t>
  </si>
  <si>
    <t>Кукуруза сахарная</t>
  </si>
  <si>
    <t>Суперсладкая, биколорная</t>
  </si>
  <si>
    <t>КАМБЕРЛЭНД F1 (CUMBERLAND F1)</t>
  </si>
  <si>
    <t>РАКЕЛЬ F1 (RAQUEL F1)</t>
  </si>
  <si>
    <t>РОУЗИ F1 (ROSIE F1)</t>
  </si>
  <si>
    <t xml:space="preserve">Кукуруза сахарная </t>
  </si>
  <si>
    <t>Сладкая, основной сезон</t>
  </si>
  <si>
    <t>ГЕНЕРАТОР F1 (GENERATOR F1)</t>
  </si>
  <si>
    <t>Суперсладкая, основной сезон </t>
  </si>
  <si>
    <t>КИАРА F1 (KIARA F1)</t>
  </si>
  <si>
    <t>Суперсладкая</t>
  </si>
  <si>
    <t>МЕГАТОН F1 (MEGATON F1)</t>
  </si>
  <si>
    <t>МИНТ F1 (MINT F1)</t>
  </si>
  <si>
    <t>Ранняя Суперсладкая</t>
  </si>
  <si>
    <t>ОВАТОННА F1 (OWATONNA F1)</t>
  </si>
  <si>
    <t>СЕНТИНЕЛЬ F1 (SENTINEL F1)</t>
  </si>
  <si>
    <t xml:space="preserve">Ултраранняя суперсладкая </t>
  </si>
  <si>
    <t>ТУРБИН F1 (TURBINE F1)</t>
  </si>
  <si>
    <t>Сладкая</t>
  </si>
  <si>
    <t>ТУРБО F1 (TURBO F1)</t>
  </si>
  <si>
    <t>Морковь</t>
  </si>
  <si>
    <t>Нантский</t>
  </si>
  <si>
    <t>БОЛЕРО F1 (BOLERO F1)</t>
  </si>
  <si>
    <t>Шантанэ</t>
  </si>
  <si>
    <t>БОЛИВАР F1 (BOLIVAR F1)</t>
  </si>
  <si>
    <t>БОЛИВАР F1 (BOLIVAR F1) (недражированный)</t>
  </si>
  <si>
    <t>БОЛИВАР F1 (BOLIVAR F1) (драже)</t>
  </si>
  <si>
    <t>Курода</t>
  </si>
  <si>
    <t>ВАК-70 F1 (VAC-70 F1)</t>
  </si>
  <si>
    <t>ДИАМЕНТО F1 (DIAMENTO F1) (VAC 75 F1)</t>
  </si>
  <si>
    <t>МАЭСТРО F1 (MAESTRO F1 )</t>
  </si>
  <si>
    <t>ОКТАВО F1 (OCTAVO F1)</t>
  </si>
  <si>
    <t>ОЛИМПО F1 (OLIMPO F1)</t>
  </si>
  <si>
    <t>СИЛВАНО F1 (SILVANO F1)</t>
  </si>
  <si>
    <t>СОПРАНО F1 (SOPRANO F1)</t>
  </si>
  <si>
    <t>СПИДО F1 (SPEEDO F1)</t>
  </si>
  <si>
    <t>Перец острый</t>
  </si>
  <si>
    <t>Сортотип Банана</t>
  </si>
  <si>
    <t>КАНАРИО РЕАЛ F1 (CANARIO REAL F1)</t>
  </si>
  <si>
    <t>Сортотип Халапеньо </t>
  </si>
  <si>
    <t>МИКСТЕКО F1 (MIXTECO F1)</t>
  </si>
  <si>
    <t>Острый</t>
  </si>
  <si>
    <t>САФЬЯН F1 (SOFIANE F1)</t>
  </si>
  <si>
    <t>ЭВЕРМАН F1 (EVERMAN F1)</t>
  </si>
  <si>
    <t>Перец сладкий</t>
  </si>
  <si>
    <t xml:space="preserve">Кубовидный </t>
  </si>
  <si>
    <t>ГЕРКУЛЕС F1 (HERCULES F1)</t>
  </si>
  <si>
    <t>ОИДА F1 (OIDA F1)</t>
  </si>
  <si>
    <t>Желтый кубовидный</t>
  </si>
  <si>
    <t>СОЛАНОР F1 (SOLANOR F1)</t>
  </si>
  <si>
    <t>ФЛАМИНГО F1 (FLAMINGO F1)</t>
  </si>
  <si>
    <t>ЧУКА F1 (CHUKA)</t>
  </si>
  <si>
    <t>Рукола</t>
  </si>
  <si>
    <t>ПРИМАРИС (PRIMARIS)</t>
  </si>
  <si>
    <t>Салат</t>
  </si>
  <si>
    <t>Лолло Росса</t>
  </si>
  <si>
    <t>БАКУС (BACCHUS) драже</t>
  </si>
  <si>
    <t>БАЛЕРОН (BALERON) драже</t>
  </si>
  <si>
    <t>Батавия</t>
  </si>
  <si>
    <t>МАРАДОН (MARADONE) драже</t>
  </si>
  <si>
    <t>МАРАДОН (MARADONE) недражированный</t>
  </si>
  <si>
    <t>НАВАРОН (NAVARONE) драже</t>
  </si>
  <si>
    <t>НАВАРОН (NAVARONE) недражированный</t>
  </si>
  <si>
    <t>Айсберг</t>
  </si>
  <si>
    <t>ПРОТЕКЦИОНИСТ дражированный</t>
  </si>
  <si>
    <t>ТОНАЛЬ (TONALE) драже</t>
  </si>
  <si>
    <t>ТОНАЛЬ (TONALE) недражированный</t>
  </si>
  <si>
    <t xml:space="preserve">Салат </t>
  </si>
  <si>
    <t>ЧАКОНЕРА, драже</t>
  </si>
  <si>
    <t>Свекла</t>
  </si>
  <si>
    <t>Универсальный гибрид</t>
  </si>
  <si>
    <t>КАМАРО F1 (CAMARO F1)</t>
  </si>
  <si>
    <t>Томат (защ. грунт)</t>
  </si>
  <si>
    <t xml:space="preserve">Розовый </t>
  </si>
  <si>
    <t>АМФИОН F1 (AMFION F1)</t>
  </si>
  <si>
    <t>Томат (откр. грунт)</t>
  </si>
  <si>
    <t>Для переработки</t>
  </si>
  <si>
    <t>АПРОН F1 (APRON)</t>
  </si>
  <si>
    <t>АФЕН F1 (APHEN F1)</t>
  </si>
  <si>
    <t>Красный перцевидный</t>
  </si>
  <si>
    <t>БЕЛЛАНДИН F1 (BELLANDIN)</t>
  </si>
  <si>
    <t>Розовый сливовидный</t>
  </si>
  <si>
    <t>БОНАПАРТ F1 (BONAPARTE F1)</t>
  </si>
  <si>
    <t>Красный черри</t>
  </si>
  <si>
    <t>В 355 F1 (V 355 F1)</t>
  </si>
  <si>
    <t>Красный</t>
  </si>
  <si>
    <t>КОРНАБЕЛЬ F1 (СORNABEL)</t>
  </si>
  <si>
    <t>ПИНК КРИСТАЛ F1 (PINK CRISTAL F1)</t>
  </si>
  <si>
    <t>Розовый</t>
  </si>
  <si>
    <t>ПИНК ФОРВАРД F1</t>
  </si>
  <si>
    <t>Красный, бычье сердце</t>
  </si>
  <si>
    <t>САРРА F1 (SARRA F1)</t>
  </si>
  <si>
    <t xml:space="preserve">Красный удлиненный </t>
  </si>
  <si>
    <t xml:space="preserve">СЭР ЭЛИАН F1 (SIR ELYAN F1)                                               </t>
  </si>
  <si>
    <t>ТУТТИ ФРУТТИ F1 (TUTTI FRUTTI F1)</t>
  </si>
  <si>
    <t>ФЕНДА F1 (FENDA F1)</t>
  </si>
  <si>
    <t>Красный крупноплодный</t>
  </si>
  <si>
    <t>АМБЕР F1 (AMBER F1)</t>
  </si>
  <si>
    <t>БОЦМАН F1 (BOTSMAN  F1)</t>
  </si>
  <si>
    <t xml:space="preserve">Красный сливовидный </t>
  </si>
  <si>
    <t>ДИНО F1 (DINO F1)</t>
  </si>
  <si>
    <t>МИЛТА F1 (MILTA F1)</t>
  </si>
  <si>
    <t xml:space="preserve">Красный крупноплодный </t>
  </si>
  <si>
    <t>ОБЕРОН F1 (OBERON F1)</t>
  </si>
  <si>
    <t>ПЕТРАРОССА F1 (PIETRAROSSA F1)</t>
  </si>
  <si>
    <t>ПЛАТОН F1 (PLATON F1)</t>
  </si>
  <si>
    <t>ПРИМО РЕД F1 (PRIMO RED F1)</t>
  </si>
  <si>
    <t>РАВАН F1 (RAWAN F1)</t>
  </si>
  <si>
    <t>РЕТАНА F1 (RETANA F1)</t>
  </si>
  <si>
    <t xml:space="preserve">Крупноплодный </t>
  </si>
  <si>
    <t>РИХАМ F1 (REEHAM F1)</t>
  </si>
  <si>
    <t>СХД 255 F1 (CXD 255 F1)</t>
  </si>
  <si>
    <t>Цены действительны с 01.11.2018</t>
  </si>
  <si>
    <t>2018-2019</t>
  </si>
  <si>
    <r>
      <rPr>
        <b/>
        <sz val="12"/>
        <color theme="0"/>
        <rFont val="Arial"/>
        <charset val="204"/>
      </rPr>
      <t xml:space="preserve">Артикул </t>
    </r>
    <r>
      <rPr>
        <b/>
        <u/>
        <sz val="10"/>
        <color theme="0" tint="-0.249977111117893"/>
        <rFont val="Arial"/>
        <charset val="204"/>
      </rPr>
      <t>(Скрытый столбец)</t>
    </r>
  </si>
  <si>
    <t>Ед.изм.</t>
  </si>
  <si>
    <t>25</t>
  </si>
  <si>
    <t>20</t>
  </si>
  <si>
    <t>15</t>
  </si>
  <si>
    <t>Кримсон Свит</t>
  </si>
  <si>
    <t>АКСЕНТ F1 (AKSENT F1)</t>
  </si>
  <si>
    <t>С желтой мякотью</t>
  </si>
  <si>
    <t>ГОЛДЕН ТАЙГЕР F1 (GOLDEN TIGER F1)</t>
  </si>
  <si>
    <t>ЛИВИЯ F1 (LIVIA F1)</t>
  </si>
  <si>
    <t>Специальная цена</t>
  </si>
  <si>
    <t>ЛЮСИЯ F1 (LUSIA F1)</t>
  </si>
  <si>
    <t>ТАНГО F1 (TANGO F1)</t>
  </si>
  <si>
    <t>МИРВАЛ F1 (MIRVAL F1)</t>
  </si>
  <si>
    <t>БИДЖОУР F1 ( BIJOUR F1)</t>
  </si>
  <si>
    <t>ВИКТОРИЯ F1 (MA 23-04 F1)</t>
  </si>
  <si>
    <t>КАРАМЕЛЬ F1 (CARAMEL F1)</t>
  </si>
  <si>
    <t>МАЯ F1 (MAE F1)</t>
  </si>
  <si>
    <t>ФОРБАН F1 (FORBAN F1)</t>
  </si>
  <si>
    <t>899254, 206871</t>
  </si>
  <si>
    <t>АЛИЯ F1 (ALIA F1)</t>
  </si>
  <si>
    <t xml:space="preserve">Белоплодный </t>
  </si>
  <si>
    <t>206871, 121687</t>
  </si>
  <si>
    <t>АСМА F1 (ASMA F1)</t>
  </si>
  <si>
    <t>ДЖЕТТА F1 (JETTA F1)</t>
  </si>
  <si>
    <t>ДОНЬЯ ПЕРФЕКТА F1 (DONNA PERFECTA F1)</t>
  </si>
  <si>
    <t xml:space="preserve">ЛЕНА F1 (LENA F1) </t>
  </si>
  <si>
    <t>Желтоплодный</t>
  </si>
  <si>
    <t>МАРИГОЛЬД F1 (MARIGOLD F1)</t>
  </si>
  <si>
    <t>МОСТРА F1 (MOSTRA F1)</t>
  </si>
  <si>
    <t>Цукини</t>
  </si>
  <si>
    <t>ТОСХА F1 (TOSCA F1)</t>
  </si>
  <si>
    <t>110 - 120 дней</t>
  </si>
  <si>
    <t>БРИГАДИР F1 (BRIGADIER F1)</t>
  </si>
  <si>
    <t>120 - 130 дней</t>
  </si>
  <si>
    <t>ДЕКУРИОН F1 (DECURION F1)</t>
  </si>
  <si>
    <t>85 - 90 дней</t>
  </si>
  <si>
    <t>ЖЕАНТ F1 (GEANT F1)</t>
  </si>
  <si>
    <t>КАПОРАЛ F1 (KAPORAL F1)</t>
  </si>
  <si>
    <t>КУБОК F1 (KUBOK F1)</t>
  </si>
  <si>
    <t>50 - 55 дней</t>
  </si>
  <si>
    <t>ЛЕГАТ F1 (LEGAT F1)</t>
  </si>
  <si>
    <t>БИЛЛИОН F1 (BULLION F1)</t>
  </si>
  <si>
    <t>КОКАНИ F1 (KOKANEE F1)</t>
  </si>
  <si>
    <t>ЛЕГАСИ F1 (LEGACY F1)</t>
  </si>
  <si>
    <t>ЛЕЖЕНД F1 (LEGEND F1)</t>
  </si>
  <si>
    <t>СУПЕР САНДАНС F1 (SUPER SUNDANCE F1)</t>
  </si>
  <si>
    <t>Лук</t>
  </si>
  <si>
    <t>Испанский тип</t>
  </si>
  <si>
    <t>БУРГОС F1 (BURGOS F1)</t>
  </si>
  <si>
    <t>АТТИЛИО F1 (ATTILIO F1)</t>
  </si>
  <si>
    <t>БОЛТЕКС (BOLTEX)</t>
  </si>
  <si>
    <t>ВОЛКАНО F1 (VOLCANO F1)</t>
  </si>
  <si>
    <t>КОНЦЕРТО F1 (CONCERTO F1)</t>
  </si>
  <si>
    <t>Курода-шантанэ</t>
  </si>
  <si>
    <t>МИРАФЛОРЕС F1 (MIRAFLORES F1)</t>
  </si>
  <si>
    <t>ПРЕСТО F1 (PRESTO F1)</t>
  </si>
  <si>
    <t>РЕД КОР (CHANTENAY RED CORE)</t>
  </si>
  <si>
    <t>РЕД КОР (RED CORE)</t>
  </si>
  <si>
    <t>ТЕМПО F1 (TEMPO F1)</t>
  </si>
  <si>
    <t>ЭКСЕЛЬСО F1 (EXELSO F1)</t>
  </si>
  <si>
    <t>ЭМПЕРОР F1 (EMPEROR F1)</t>
  </si>
  <si>
    <t>Перец</t>
  </si>
  <si>
    <t>МАДОННА F1 (MADONNA F1)</t>
  </si>
  <si>
    <t>НИКИТА F1 (NIKITA F1)</t>
  </si>
  <si>
    <t>ТАССИЛИ F1 (TASSILI F1)</t>
  </si>
  <si>
    <t>ФИГАРО F1 (FIGARO F1)</t>
  </si>
  <si>
    <t>Конический</t>
  </si>
  <si>
    <t>ЭДРОС F1 (EDROS F1)</t>
  </si>
  <si>
    <t>Редис</t>
  </si>
  <si>
    <t xml:space="preserve">ТИНТО F1 (TINTO F1) </t>
  </si>
  <si>
    <t>АНТАРТИКА  (ANTARTICA)</t>
  </si>
  <si>
    <t>ДЕДАЛЬ (DEDALE) драже</t>
  </si>
  <si>
    <t>ДЕДАЛЬ (DEDALE) недражированный</t>
  </si>
  <si>
    <t>НАТУР (NATURE)</t>
  </si>
  <si>
    <t xml:space="preserve">ПЕПОН (PEPONE) </t>
  </si>
  <si>
    <t>ЭКСКИЗ (EXQUISE) недражированный</t>
  </si>
  <si>
    <t>ГРЕНАД F1 (GRENADE F1)</t>
  </si>
  <si>
    <t>Округлая</t>
  </si>
  <si>
    <t>ДЕТРОЙТ (DETROIT)</t>
  </si>
  <si>
    <t>Томат</t>
  </si>
  <si>
    <t>Розовый индетерминантный</t>
  </si>
  <si>
    <t>АЛЕЗИ F1 (ALESI F1)</t>
  </si>
  <si>
    <t>Индетерминантный черри</t>
  </si>
  <si>
    <t>АЛИГРИЦИЯ (ALIGRIZIA F1)</t>
  </si>
  <si>
    <t xml:space="preserve">АЛМЕИДА F1 (V401 F1 - ALMEIDA F1) </t>
  </si>
  <si>
    <t>Красный крупноплодный детерминантный</t>
  </si>
  <si>
    <t>Розовый сливовидный индетерминантный</t>
  </si>
  <si>
    <t>ультраранний детерминантный</t>
  </si>
  <si>
    <t>В 328 F1 (V328 F1)</t>
  </si>
  <si>
    <t>ГВАДАЛКВИВИР F1 (GUADALQUIVIR F1)</t>
  </si>
  <si>
    <t>ДЖИОЛИЧЕ F1 (GIOLICE F1)</t>
  </si>
  <si>
    <t>ДЖОКЕР F1 (JOKER F1)</t>
  </si>
  <si>
    <t>Красный сливовидный детерминантный</t>
  </si>
  <si>
    <t>ДОНАТЕЛЛО F1 - (DONATELLO F1)</t>
  </si>
  <si>
    <t xml:space="preserve">ДУКАТИ F1 (DUCATI F1) </t>
  </si>
  <si>
    <t>ЖАДЕЛО F1 (JADELO F1)</t>
  </si>
  <si>
    <t>ЗАДУРЕЛЛА F1 (V370 F1 - ZADURELA F1)</t>
  </si>
  <si>
    <t>ИМПАЛА F1 (IMPALA F1)</t>
  </si>
  <si>
    <t>КАПОРАЛ F1 (CAPORAL F1)</t>
  </si>
  <si>
    <t>Удлиненный индетерминантный</t>
  </si>
  <si>
    <t xml:space="preserve">КОРНАБЕЛЬ F1 (CORNABEL F1)                                                </t>
  </si>
  <si>
    <t>ЛАНКАНГ (LANCANG F1)</t>
  </si>
  <si>
    <t>МУНА F1 (MOUNA F1)</t>
  </si>
  <si>
    <t>Красный индетерминантный</t>
  </si>
  <si>
    <t>ОАЗИС F1 (OASIS F1)</t>
  </si>
  <si>
    <t>ОЛЬГА F1 (OLGA F1)</t>
  </si>
  <si>
    <t>ОПЕРА F1 (OPERA F1)</t>
  </si>
  <si>
    <t>РЕБЕЛИОН  F1 (REBELION F1)</t>
  </si>
  <si>
    <t>Индетерминантный бычье сердце</t>
  </si>
  <si>
    <t xml:space="preserve">СЕНТИНО F1 (SENTINO F1) </t>
  </si>
  <si>
    <t xml:space="preserve">СКЛЯРИ F1 (SCIALARI F1 - G 488)                                                </t>
  </si>
  <si>
    <t>СТЕЛЛАРЕД F1 (STELLARED F1)</t>
  </si>
  <si>
    <t>СУРИЯ F1 (SURYA F1 )</t>
  </si>
  <si>
    <t>474317-old</t>
  </si>
  <si>
    <t>ТОПКАПИ F1 (TOPKAPI F1)</t>
  </si>
  <si>
    <t>ТРИБЕКА F1 (TRIBECA F1)</t>
  </si>
  <si>
    <t>ФРИСКО F1 (FRISCO F1)</t>
  </si>
  <si>
    <t>ФЭНОМЭНА F1 (FENOMENA F1)</t>
  </si>
  <si>
    <t>ХАННИ МУН F1 (HONEY MOON F1)</t>
  </si>
  <si>
    <t>Тыква</t>
  </si>
  <si>
    <t>Мускатная</t>
  </si>
  <si>
    <t>189597, 186006</t>
  </si>
  <si>
    <t>МУСКАТНАЯ ПРОВАНСКАЯ (MUSCAT PROVENCE)</t>
  </si>
  <si>
    <t>РУЖ ВИФ (Rouge Vif D'Etampes)</t>
  </si>
  <si>
    <t>Баттернат</t>
  </si>
  <si>
    <t>СИБЕЛЬ F1 (SIBELLE F1)</t>
  </si>
  <si>
    <t>Укроп</t>
  </si>
  <si>
    <t>ДИЛЛ (DILL)</t>
  </si>
  <si>
    <t>Цветная капуста</t>
  </si>
  <si>
    <t>85 - 95 дней</t>
  </si>
  <si>
    <t>БОДИЛИС F1 (BODILIS F1)</t>
  </si>
  <si>
    <t>БОРИС F1 (BORIS F1)</t>
  </si>
  <si>
    <t>КЛ 650 F1 (AVISO F1)</t>
  </si>
  <si>
    <t>75 - 85 дней</t>
  </si>
  <si>
    <t>ЛОКРИС F1 (LOCRIS F1)</t>
  </si>
  <si>
    <t>МАЙБАХ F1 (MAYBACH F1)</t>
  </si>
  <si>
    <t>75 - 80 дней</t>
  </si>
  <si>
    <t>МИНЬОН F1 (MIGNON F1)</t>
  </si>
  <si>
    <t>ОКТОПУС F1 (OCTOPUS F1)</t>
  </si>
  <si>
    <t>ТАЛАССА F1 (THALASSA F1)</t>
  </si>
  <si>
    <t>ФЛИРТ F1 (FLIRT F1)</t>
  </si>
  <si>
    <t>основная цена</t>
  </si>
  <si>
    <t>НДС 18%</t>
  </si>
  <si>
    <t>Без НДС</t>
  </si>
  <si>
    <t>с 20%</t>
  </si>
  <si>
    <t>Гибрид</t>
  </si>
  <si>
    <t>Рекомендуемая розничная цена за упаковку (руб. с НДС)</t>
  </si>
  <si>
    <t>Стандарт</t>
  </si>
  <si>
    <t>Vilcrust</t>
  </si>
  <si>
    <t>Vilseed</t>
  </si>
  <si>
    <t>Vilrob</t>
  </si>
  <si>
    <t>ООО "ВИЛЬМОРИН"
Россия, 123056, Москва, Грузинский Вал, 11, стр 3 
+7 495 609 6427 
contact.russia@vilmorin.com / www.vilmorin.ru</t>
  </si>
  <si>
    <t>Цены действительны с 01.10.2017</t>
  </si>
  <si>
    <t>2017/2018 (10.2017-06.2018)</t>
  </si>
  <si>
    <t>Рекомендуемая розничная цена за пачку (руб.с НДС)</t>
  </si>
  <si>
    <t>БИДЖОУР F1 (BIJOUR F1)</t>
  </si>
  <si>
    <t>НУР F1 (MA 23-05 F1)</t>
  </si>
  <si>
    <t>КАЛИФОРНИЯ (АНТАРКТИКА - Antartica)</t>
  </si>
  <si>
    <t xml:space="preserve">ПЕПОН (PEPONE)                                                  </t>
  </si>
  <si>
    <t>АЛИГРИЦИЯ F1 (ALIGRIZIA F1)</t>
  </si>
  <si>
    <t>Clause</t>
  </si>
  <si>
    <t>КРИМСОН СВИТ (CRIMSON SWEET)</t>
  </si>
  <si>
    <t>Кукуруза</t>
  </si>
  <si>
    <t>АКСЕНТ F1 (AKSENT - WS 1041 F1)</t>
  </si>
  <si>
    <t>ДИАМЕНТО F1 (DIAMENTO F1)
(VAC 75 F1)</t>
  </si>
  <si>
    <t>B 328 F1 (V328 F1)</t>
  </si>
  <si>
    <t>ОРАКУЛ F1 (ORACLE F1)</t>
  </si>
  <si>
    <t>КОЛИБРИ F1 (COLIBRI F1)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</si>
</sst>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7">
    <numFmt numFmtId="176" formatCode="_-* #\ ##0.00\ _₽_-;\-* #\ ##0.00\ _₽_-;_-* &quot;-&quot;??\ _₽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_-* #\ ##0\ _F_-;\-* #\ ##0\ _F_-;_-* &quot;-&quot;??\ _F_-;_-@_-"/>
    <numFmt numFmtId="181" formatCode="_-* #\ ##0\ _₽_-;\-* #\ ##0\ _₽_-;_-* &quot;-&quot;???\ _₽_-;_-@_-"/>
    <numFmt numFmtId="182" formatCode="_-* #\ ##0.0\ _₽_-;\-* #\ ##0.0\ _₽_-;_-* &quot;-&quot;?\ _₽_-;_-@_-"/>
    <numFmt numFmtId="183" formatCode="_-* #\ ##0.0\ _₽_-;\-* #\ ##0.0\ _₽_-;_-* &quot;-&quot;???\ _₽_-;_-@_-"/>
    <numFmt numFmtId="184" formatCode="_-* #\ ##0.000\ _₽_-;\-* #\ ##0.000\ _₽_-;_-* &quot;-&quot;???\ _₽_-;_-@_-"/>
    <numFmt numFmtId="185" formatCode="#\ ##0"/>
    <numFmt numFmtId="186" formatCode="#\ ##0.0"/>
    <numFmt numFmtId="187" formatCode="_(* #\ ##0.00_);_(* \(#\ ##0.00\);_(* &quot;-&quot;??_);_(@_)"/>
    <numFmt numFmtId="188" formatCode="#\ ##0.00"/>
    <numFmt numFmtId="189" formatCode="0.000000"/>
    <numFmt numFmtId="190" formatCode="_-* #\ ##0\ _₽_-;\-* #\ ##0\ _₽_-;_-* &quot;-&quot;??\ _₽_-;_-@_-"/>
    <numFmt numFmtId="191" formatCode="#\ ##0.00_ ;\-#\ ##0.00\ "/>
    <numFmt numFmtId="192" formatCode="_-* #\ ##0.000\ _₽_-;\-* #\ ##0.000\ _₽_-;_-* &quot;-&quot;??\ _₽_-;_-@_-"/>
  </numFmts>
  <fonts count="55">
    <font>
      <sz val="11"/>
      <color theme="1"/>
      <name val="Calibri"/>
      <charset val="134"/>
      <scheme val="minor"/>
    </font>
    <font>
      <b/>
      <sz val="10"/>
      <name val="Times New Roman"/>
      <charset val="204"/>
    </font>
    <font>
      <sz val="10"/>
      <name val="Arial"/>
      <charset val="134"/>
    </font>
    <font>
      <sz val="12"/>
      <name val="Arial"/>
      <charset val="134"/>
    </font>
    <font>
      <b/>
      <sz val="12"/>
      <color theme="0"/>
      <name val="Arial"/>
      <charset val="204"/>
    </font>
    <font>
      <b/>
      <sz val="11"/>
      <color theme="0"/>
      <name val="Arial"/>
      <charset val="204"/>
    </font>
    <font>
      <sz val="11"/>
      <name val="Times New Roman"/>
      <charset val="204"/>
    </font>
    <font>
      <b/>
      <sz val="11"/>
      <color theme="1"/>
      <name val="Calibri"/>
      <charset val="204"/>
      <scheme val="minor"/>
    </font>
    <font>
      <sz val="11"/>
      <name val="Calibri"/>
      <charset val="134"/>
      <scheme val="minor"/>
    </font>
    <font>
      <sz val="10"/>
      <color theme="1"/>
      <name val="Times New Roman"/>
      <charset val="204"/>
    </font>
    <font>
      <sz val="10"/>
      <name val="Times New Roman"/>
      <charset val="204"/>
    </font>
    <font>
      <sz val="11"/>
      <color theme="2" tint="-0.749992370372631"/>
      <name val="Calibri"/>
      <charset val="134"/>
      <scheme val="minor"/>
    </font>
    <font>
      <b/>
      <sz val="10"/>
      <color theme="4" tint="-0.249977111117893"/>
      <name val="Times New Roman"/>
      <charset val="204"/>
    </font>
    <font>
      <b/>
      <sz val="10"/>
      <color theme="9" tint="-0.249977111117893"/>
      <name val="Times New Roman"/>
      <charset val="204"/>
    </font>
    <font>
      <b/>
      <sz val="10"/>
      <color theme="1"/>
      <name val="Times New Roman"/>
      <charset val="204"/>
    </font>
    <font>
      <sz val="12"/>
      <color theme="0"/>
      <name val="Arial"/>
      <charset val="204"/>
    </font>
    <font>
      <sz val="10"/>
      <color rgb="FF000000"/>
      <name val="Times New Roman"/>
      <charset val="204"/>
    </font>
    <font>
      <sz val="12"/>
      <color theme="1"/>
      <name val="Calibri"/>
      <charset val="134"/>
      <scheme val="minor"/>
    </font>
    <font>
      <sz val="12"/>
      <color theme="1"/>
      <name val="Times New Roman"/>
      <charset val="204"/>
    </font>
    <font>
      <sz val="11"/>
      <name val="Arial"/>
      <charset val="134"/>
    </font>
    <font>
      <b/>
      <sz val="12"/>
      <name val="Arial"/>
      <charset val="204"/>
    </font>
    <font>
      <b/>
      <sz val="11"/>
      <name val="Arial"/>
      <charset val="204"/>
    </font>
    <font>
      <sz val="12"/>
      <name val="Calibri"/>
      <charset val="204"/>
      <scheme val="minor"/>
    </font>
    <font>
      <sz val="11"/>
      <color theme="1"/>
      <name val="Calibri"/>
      <charset val="204"/>
      <scheme val="minor"/>
    </font>
    <font>
      <b/>
      <sz val="12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4"/>
      <color theme="1"/>
      <name val="Calibri"/>
      <charset val="204"/>
      <scheme val="minor"/>
    </font>
    <font>
      <sz val="11"/>
      <name val="Calibri"/>
      <charset val="204"/>
      <scheme val="minor"/>
    </font>
    <font>
      <b/>
      <sz val="12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000000"/>
      <name val="Calibri"/>
      <charset val="134"/>
      <scheme val="minor"/>
    </font>
    <font>
      <sz val="8"/>
      <name val="Arial"/>
      <charset val="134"/>
    </font>
    <font>
      <sz val="10"/>
      <name val="Arial"/>
      <charset val="204"/>
    </font>
    <font>
      <b/>
      <u/>
      <sz val="10"/>
      <color theme="0" tint="-0.249977111117893"/>
      <name val="Arial"/>
      <charset val="204"/>
    </font>
    <font>
      <sz val="9"/>
      <name val="Tahoma"/>
      <charset val="204"/>
    </font>
    <font>
      <b/>
      <sz val="9"/>
      <name val="Tahoma"/>
      <charset val="204"/>
    </font>
  </fonts>
  <fills count="3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EDBD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3">
    <border>
      <left/>
      <right/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/>
      <bottom style="thin">
        <color auto="1"/>
      </bottom>
      <diagonal/>
    </border>
    <border>
      <left style="thin">
        <color theme="0" tint="-0.249977111117893"/>
      </left>
      <right/>
      <top/>
      <bottom style="thin">
        <color auto="1"/>
      </bottom>
      <diagonal/>
    </border>
    <border>
      <left style="thin">
        <color theme="0" tint="-0.249977111117893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5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ABABAB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indexed="65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65"/>
      </top>
      <bottom style="thin">
        <color auto="1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theme="0" tint="-0.249977111117893"/>
      </left>
      <right/>
      <top style="thin">
        <color theme="1"/>
      </top>
      <bottom/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176" fontId="0" fillId="0" borderId="0" applyFont="0" applyFill="0" applyBorder="0" applyAlignment="0" applyProtection="0"/>
    <xf numFmtId="177" fontId="2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29" fillId="0" borderId="0" applyFont="0" applyFill="0" applyBorder="0" applyAlignment="0" applyProtection="0">
      <alignment vertical="center"/>
    </xf>
    <xf numFmtId="179" fontId="29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7" borderId="45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46" applyNumberFormat="0" applyFill="0" applyAlignment="0" applyProtection="0">
      <alignment vertical="center"/>
    </xf>
    <xf numFmtId="0" fontId="36" fillId="0" borderId="46" applyNumberFormat="0" applyFill="0" applyAlignment="0" applyProtection="0">
      <alignment vertical="center"/>
    </xf>
    <xf numFmtId="0" fontId="37" fillId="0" borderId="47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8" borderId="48" applyNumberFormat="0" applyAlignment="0" applyProtection="0">
      <alignment vertical="center"/>
    </xf>
    <xf numFmtId="0" fontId="39" fillId="9" borderId="49" applyNumberFormat="0" applyAlignment="0" applyProtection="0">
      <alignment vertical="center"/>
    </xf>
    <xf numFmtId="0" fontId="40" fillId="9" borderId="48" applyNumberFormat="0" applyAlignment="0" applyProtection="0">
      <alignment vertical="center"/>
    </xf>
    <xf numFmtId="0" fontId="41" fillId="10" borderId="50" applyNumberFormat="0" applyAlignment="0" applyProtection="0">
      <alignment vertical="center"/>
    </xf>
    <xf numFmtId="0" fontId="42" fillId="0" borderId="51" applyNumberFormat="0" applyFill="0" applyAlignment="0" applyProtection="0">
      <alignment vertical="center"/>
    </xf>
    <xf numFmtId="0" fontId="43" fillId="0" borderId="52" applyNumberFormat="0" applyFill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9" fillId="0" borderId="0"/>
    <xf numFmtId="0" fontId="0" fillId="0" borderId="0"/>
    <xf numFmtId="0" fontId="50" fillId="0" borderId="0"/>
    <xf numFmtId="0" fontId="50" fillId="0" borderId="0"/>
    <xf numFmtId="0" fontId="51" fillId="0" borderId="0"/>
  </cellStyleXfs>
  <cellXfs count="302">
    <xf numFmtId="0" fontId="0" fillId="0" borderId="0" xfId="0"/>
    <xf numFmtId="0" fontId="0" fillId="0" borderId="0" xfId="0" applyProtection="1">
      <protection locked="0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left" vertical="center" wrapText="1"/>
    </xf>
    <xf numFmtId="0" fontId="0" fillId="2" borderId="0" xfId="0" applyFill="1" applyAlignment="1">
      <alignment vertical="center" wrapText="1"/>
    </xf>
    <xf numFmtId="180" fontId="1" fillId="0" borderId="0" xfId="1" applyNumberFormat="1" applyFont="1" applyFill="1" applyBorder="1" applyAlignment="1">
      <alignment horizontal="right" vertical="top"/>
    </xf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 wrapText="1"/>
    </xf>
    <xf numFmtId="180" fontId="1" fillId="2" borderId="0" xfId="1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 applyProtection="1">
      <alignment vertical="center" wrapText="1"/>
      <protection locked="0"/>
    </xf>
    <xf numFmtId="0" fontId="1" fillId="0" borderId="6" xfId="0" applyFont="1" applyBorder="1" applyAlignment="1" applyProtection="1">
      <alignment horizontal="left" vertical="top" wrapText="1"/>
      <protection locked="0"/>
    </xf>
    <xf numFmtId="0" fontId="0" fillId="0" borderId="7" xfId="0" applyBorder="1" applyAlignment="1">
      <alignment vertical="center" wrapText="1"/>
    </xf>
    <xf numFmtId="181" fontId="0" fillId="0" borderId="8" xfId="0" applyNumberForma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182" fontId="6" fillId="0" borderId="7" xfId="0" applyNumberFormat="1" applyFont="1" applyBorder="1" applyAlignment="1">
      <alignment horizontal="center" wrapText="1"/>
    </xf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horizontal="left" vertical="top" wrapText="1"/>
      <protection locked="0"/>
    </xf>
    <xf numFmtId="0" fontId="0" fillId="0" borderId="12" xfId="0" applyBorder="1" applyAlignment="1">
      <alignment vertical="center" wrapText="1"/>
    </xf>
    <xf numFmtId="181" fontId="0" fillId="0" borderId="13" xfId="0" applyNumberFormat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182" fontId="6" fillId="0" borderId="12" xfId="0" applyNumberFormat="1" applyFont="1" applyBorder="1" applyAlignment="1">
      <alignment horizontal="center" wrapText="1"/>
    </xf>
    <xf numFmtId="0" fontId="1" fillId="0" borderId="15" xfId="0" applyFont="1" applyBorder="1" applyAlignment="1" applyProtection="1">
      <alignment horizontal="left" vertical="top" wrapText="1"/>
      <protection locked="0"/>
    </xf>
    <xf numFmtId="0" fontId="0" fillId="0" borderId="16" xfId="0" applyBorder="1" applyAlignment="1">
      <alignment vertical="center" wrapText="1"/>
    </xf>
    <xf numFmtId="181" fontId="0" fillId="0" borderId="17" xfId="0" applyNumberForma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182" fontId="6" fillId="0" borderId="16" xfId="0" applyNumberFormat="1" applyFont="1" applyBorder="1" applyAlignment="1">
      <alignment horizontal="center" wrapText="1"/>
    </xf>
    <xf numFmtId="0" fontId="1" fillId="0" borderId="19" xfId="0" applyFont="1" applyBorder="1" applyAlignment="1" applyProtection="1">
      <alignment horizontal="left" vertical="top" wrapText="1"/>
      <protection locked="0"/>
    </xf>
    <xf numFmtId="0" fontId="0" fillId="0" borderId="20" xfId="0" applyBorder="1" applyAlignment="1">
      <alignment vertical="center" wrapText="1"/>
    </xf>
    <xf numFmtId="181" fontId="0" fillId="0" borderId="21" xfId="0" applyNumberFormat="1" applyBorder="1" applyAlignment="1">
      <alignment vertical="center" wrapText="1"/>
    </xf>
    <xf numFmtId="0" fontId="0" fillId="0" borderId="22" xfId="0" applyBorder="1" applyAlignment="1">
      <alignment vertical="center" wrapText="1"/>
    </xf>
    <xf numFmtId="182" fontId="6" fillId="0" borderId="20" xfId="0" applyNumberFormat="1" applyFont="1" applyBorder="1" applyAlignment="1">
      <alignment horizontal="center" wrapText="1"/>
    </xf>
    <xf numFmtId="0" fontId="1" fillId="0" borderId="23" xfId="0" applyFont="1" applyBorder="1" applyAlignment="1" applyProtection="1">
      <alignment vertical="center" wrapText="1"/>
      <protection locked="0"/>
    </xf>
    <xf numFmtId="0" fontId="0" fillId="0" borderId="23" xfId="0" applyBorder="1" applyAlignment="1">
      <alignment vertical="center" wrapText="1"/>
    </xf>
    <xf numFmtId="181" fontId="0" fillId="0" borderId="24" xfId="0" applyNumberFormat="1" applyBorder="1" applyAlignment="1">
      <alignment vertical="center" wrapText="1"/>
    </xf>
    <xf numFmtId="0" fontId="0" fillId="0" borderId="25" xfId="0" applyBorder="1" applyAlignment="1">
      <alignment vertical="center" wrapText="1"/>
    </xf>
    <xf numFmtId="182" fontId="6" fillId="0" borderId="23" xfId="0" applyNumberFormat="1" applyFont="1" applyBorder="1" applyAlignment="1">
      <alignment horizontal="center" wrapText="1"/>
    </xf>
    <xf numFmtId="0" fontId="1" fillId="0" borderId="26" xfId="0" applyFont="1" applyBorder="1" applyAlignment="1" applyProtection="1">
      <alignment horizontal="left" vertical="top" wrapText="1"/>
      <protection locked="0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181" fontId="0" fillId="0" borderId="27" xfId="0" applyNumberForma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6" xfId="0" applyBorder="1" applyAlignment="1">
      <alignment horizontal="left" vertical="center" wrapText="1"/>
    </xf>
    <xf numFmtId="0" fontId="1" fillId="0" borderId="28" xfId="0" applyFont="1" applyBorder="1" applyAlignment="1" applyProtection="1">
      <alignment horizontal="left" vertical="top" wrapText="1"/>
      <protection locked="0"/>
    </xf>
    <xf numFmtId="0" fontId="0" fillId="0" borderId="11" xfId="0" applyBorder="1" applyAlignment="1">
      <alignment horizontal="left" vertical="center" wrapText="1"/>
    </xf>
    <xf numFmtId="181" fontId="0" fillId="0" borderId="29" xfId="0" applyNumberFormat="1" applyBorder="1" applyAlignment="1">
      <alignment vertical="center" wrapText="1"/>
    </xf>
    <xf numFmtId="0" fontId="1" fillId="0" borderId="28" xfId="0" applyFont="1" applyBorder="1" applyAlignment="1" applyProtection="1">
      <alignment vertical="center" wrapText="1"/>
      <protection locked="0"/>
    </xf>
    <xf numFmtId="0" fontId="0" fillId="0" borderId="11" xfId="0" applyBorder="1" applyAlignment="1">
      <alignment vertical="center" wrapText="1"/>
    </xf>
    <xf numFmtId="181" fontId="0" fillId="0" borderId="28" xfId="0" applyNumberFormat="1" applyBorder="1" applyAlignment="1">
      <alignment vertical="center" wrapText="1"/>
    </xf>
    <xf numFmtId="182" fontId="6" fillId="0" borderId="11" xfId="0" applyNumberFormat="1" applyFont="1" applyBorder="1" applyAlignment="1">
      <alignment horizontal="center" wrapText="1"/>
    </xf>
    <xf numFmtId="0" fontId="1" fillId="0" borderId="24" xfId="0" applyFont="1" applyBorder="1" applyAlignment="1" applyProtection="1">
      <alignment vertical="center" wrapText="1"/>
      <protection locked="0"/>
    </xf>
    <xf numFmtId="183" fontId="0" fillId="0" borderId="8" xfId="0" applyNumberFormat="1" applyBorder="1" applyAlignment="1">
      <alignment vertical="center" wrapText="1"/>
    </xf>
    <xf numFmtId="0" fontId="0" fillId="0" borderId="7" xfId="0" applyBorder="1"/>
    <xf numFmtId="0" fontId="0" fillId="0" borderId="9" xfId="0" applyBorder="1"/>
    <xf numFmtId="181" fontId="0" fillId="0" borderId="30" xfId="0" applyNumberFormat="1" applyBorder="1" applyAlignment="1">
      <alignment vertical="center" wrapText="1"/>
    </xf>
    <xf numFmtId="182" fontId="6" fillId="0" borderId="6" xfId="0" applyNumberFormat="1" applyFont="1" applyBorder="1" applyAlignment="1">
      <alignment horizontal="center" wrapText="1"/>
    </xf>
    <xf numFmtId="0" fontId="0" fillId="0" borderId="14" xfId="0" applyBorder="1"/>
    <xf numFmtId="180" fontId="0" fillId="0" borderId="8" xfId="0" applyNumberFormat="1" applyBorder="1" applyAlignment="1">
      <alignment vertical="center" wrapText="1"/>
    </xf>
    <xf numFmtId="0" fontId="1" fillId="0" borderId="15" xfId="0" applyFont="1" applyBorder="1" applyAlignment="1" applyProtection="1">
      <alignment vertical="center" wrapText="1"/>
      <protection locked="0"/>
    </xf>
    <xf numFmtId="0" fontId="1" fillId="0" borderId="16" xfId="0" applyFont="1" applyBorder="1" applyAlignment="1" applyProtection="1">
      <alignment vertical="center" wrapText="1"/>
      <protection locked="0"/>
    </xf>
    <xf numFmtId="0" fontId="1" fillId="0" borderId="26" xfId="0" applyFont="1" applyBorder="1" applyAlignment="1" applyProtection="1">
      <alignment vertical="center" wrapText="1"/>
      <protection locked="0"/>
    </xf>
    <xf numFmtId="0" fontId="1" fillId="0" borderId="30" xfId="0" applyFont="1" applyBorder="1" applyAlignment="1" applyProtection="1">
      <alignment vertical="center" wrapText="1"/>
      <protection locked="0"/>
    </xf>
    <xf numFmtId="0" fontId="7" fillId="0" borderId="31" xfId="0" applyFont="1" applyBorder="1" applyAlignment="1" applyProtection="1">
      <alignment vertical="center" wrapText="1"/>
      <protection locked="0"/>
    </xf>
    <xf numFmtId="0" fontId="1" fillId="0" borderId="32" xfId="0" applyFont="1" applyBorder="1" applyAlignment="1" applyProtection="1">
      <alignment vertical="center" wrapText="1"/>
      <protection locked="0"/>
    </xf>
    <xf numFmtId="0" fontId="7" fillId="0" borderId="19" xfId="0" applyFont="1" applyBorder="1" applyAlignment="1" applyProtection="1">
      <alignment horizontal="left" vertical="top" wrapText="1"/>
      <protection locked="0"/>
    </xf>
    <xf numFmtId="184" fontId="0" fillId="0" borderId="21" xfId="0" applyNumberFormat="1" applyBorder="1" applyAlignment="1">
      <alignment vertical="center" wrapText="1"/>
    </xf>
    <xf numFmtId="0" fontId="7" fillId="0" borderId="15" xfId="0" applyFont="1" applyBorder="1" applyAlignment="1" applyProtection="1">
      <alignment horizontal="left" vertical="top" wrapText="1"/>
      <protection locked="0"/>
    </xf>
    <xf numFmtId="184" fontId="0" fillId="0" borderId="8" xfId="0" applyNumberFormat="1" applyBorder="1" applyAlignment="1">
      <alignment vertical="center" wrapText="1"/>
    </xf>
    <xf numFmtId="0" fontId="7" fillId="0" borderId="11" xfId="0" applyFont="1" applyBorder="1" applyAlignment="1" applyProtection="1">
      <alignment horizontal="left" vertical="top" wrapText="1"/>
      <protection locked="0"/>
    </xf>
    <xf numFmtId="184" fontId="0" fillId="0" borderId="13" xfId="0" applyNumberFormat="1" applyBorder="1" applyAlignment="1">
      <alignment vertical="center" wrapText="1"/>
    </xf>
    <xf numFmtId="181" fontId="0" fillId="0" borderId="33" xfId="0" applyNumberFormat="1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7" fillId="0" borderId="15" xfId="0" applyFont="1" applyBorder="1" applyAlignment="1" applyProtection="1">
      <alignment horizontal="left" vertical="center" wrapText="1"/>
      <protection locked="0"/>
    </xf>
    <xf numFmtId="181" fontId="0" fillId="0" borderId="26" xfId="0" applyNumberFormat="1" applyBorder="1" applyAlignment="1">
      <alignment vertical="center" wrapText="1"/>
    </xf>
    <xf numFmtId="181" fontId="0" fillId="0" borderId="3" xfId="0" applyNumberForma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183" fontId="0" fillId="0" borderId="27" xfId="0" applyNumberFormat="1" applyBorder="1" applyAlignment="1">
      <alignment vertical="center" wrapText="1"/>
    </xf>
    <xf numFmtId="181" fontId="0" fillId="0" borderId="35" xfId="0" applyNumberFormat="1" applyBorder="1" applyAlignment="1">
      <alignment vertical="center" wrapText="1"/>
    </xf>
    <xf numFmtId="0" fontId="0" fillId="0" borderId="7" xfId="0" applyBorder="1" applyAlignment="1">
      <alignment horizontal="left" vertical="center" wrapText="1"/>
    </xf>
    <xf numFmtId="0" fontId="7" fillId="0" borderId="11" xfId="0" applyFont="1" applyBorder="1" applyAlignment="1" applyProtection="1">
      <alignment horizontal="left" vertical="center" wrapText="1"/>
      <protection locked="0"/>
    </xf>
    <xf numFmtId="183" fontId="0" fillId="0" borderId="13" xfId="0" applyNumberFormat="1" applyBorder="1" applyAlignment="1">
      <alignment vertical="center" wrapText="1"/>
    </xf>
    <xf numFmtId="183" fontId="0" fillId="0" borderId="17" xfId="0" applyNumberFormat="1" applyBorder="1" applyAlignment="1">
      <alignment vertical="center" wrapText="1"/>
    </xf>
    <xf numFmtId="184" fontId="0" fillId="0" borderId="17" xfId="0" applyNumberFormat="1" applyBorder="1" applyAlignment="1">
      <alignment vertical="center" wrapText="1"/>
    </xf>
    <xf numFmtId="0" fontId="7" fillId="0" borderId="24" xfId="0" applyFont="1" applyBorder="1" applyAlignment="1" applyProtection="1">
      <alignment vertical="center" wrapText="1"/>
      <protection locked="0"/>
    </xf>
    <xf numFmtId="183" fontId="0" fillId="0" borderId="24" xfId="0" applyNumberFormat="1" applyBorder="1" applyAlignment="1">
      <alignment vertical="center" wrapText="1"/>
    </xf>
    <xf numFmtId="0" fontId="7" fillId="0" borderId="19" xfId="0" applyFont="1" applyBorder="1" applyAlignment="1" applyProtection="1">
      <alignment horizontal="left" vertical="center" wrapText="1"/>
      <protection locked="0"/>
    </xf>
    <xf numFmtId="183" fontId="0" fillId="0" borderId="28" xfId="0" applyNumberFormat="1" applyBorder="1" applyAlignment="1">
      <alignment vertical="center" wrapText="1"/>
    </xf>
    <xf numFmtId="0" fontId="0" fillId="0" borderId="19" xfId="0" applyBorder="1" applyAlignment="1">
      <alignment horizontal="left" vertical="center" wrapText="1"/>
    </xf>
    <xf numFmtId="0" fontId="1" fillId="0" borderId="36" xfId="0" applyFont="1" applyBorder="1" applyAlignment="1" applyProtection="1">
      <alignment vertical="center" wrapText="1"/>
      <protection locked="0"/>
    </xf>
    <xf numFmtId="0" fontId="7" fillId="0" borderId="16" xfId="0" applyFont="1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4" borderId="0" xfId="0" applyFill="1"/>
    <xf numFmtId="0" fontId="2" fillId="4" borderId="0" xfId="0" applyFont="1" applyFill="1" applyAlignment="1">
      <alignment horizontal="left" vertical="center" wrapText="1"/>
    </xf>
    <xf numFmtId="0" fontId="2" fillId="4" borderId="0" xfId="0" applyFont="1" applyFill="1" applyAlignment="1">
      <alignment vertical="center" wrapText="1"/>
    </xf>
    <xf numFmtId="180" fontId="1" fillId="4" borderId="0" xfId="1" applyNumberFormat="1" applyFont="1" applyFill="1" applyBorder="1" applyAlignment="1">
      <alignment horizontal="right" vertical="center"/>
    </xf>
    <xf numFmtId="0" fontId="2" fillId="4" borderId="37" xfId="0" applyFont="1" applyFill="1" applyBorder="1" applyAlignment="1">
      <alignment horizontal="left" vertical="center" wrapText="1"/>
    </xf>
    <xf numFmtId="180" fontId="1" fillId="4" borderId="0" xfId="1" applyNumberFormat="1" applyFont="1" applyFill="1" applyBorder="1" applyAlignment="1">
      <alignment horizontal="right"/>
    </xf>
    <xf numFmtId="0" fontId="4" fillId="3" borderId="0" xfId="0" applyFont="1" applyFill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/>
    </xf>
    <xf numFmtId="0" fontId="0" fillId="0" borderId="13" xfId="0" applyBorder="1"/>
    <xf numFmtId="185" fontId="0" fillId="0" borderId="13" xfId="0" applyNumberFormat="1" applyBorder="1"/>
    <xf numFmtId="186" fontId="0" fillId="0" borderId="14" xfId="0" applyNumberFormat="1" applyBorder="1" applyAlignment="1">
      <alignment horizontal="center"/>
    </xf>
    <xf numFmtId="0" fontId="1" fillId="0" borderId="15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/>
    </xf>
    <xf numFmtId="0" fontId="0" fillId="0" borderId="21" xfId="0" applyBorder="1"/>
    <xf numFmtId="185" fontId="0" fillId="0" borderId="21" xfId="0" applyNumberFormat="1" applyBorder="1"/>
    <xf numFmtId="0" fontId="0" fillId="0" borderId="22" xfId="0" applyBorder="1"/>
    <xf numFmtId="186" fontId="0" fillId="0" borderId="22" xfId="0" applyNumberFormat="1" applyBorder="1" applyAlignment="1">
      <alignment horizontal="center"/>
    </xf>
    <xf numFmtId="0" fontId="7" fillId="0" borderId="15" xfId="0" applyFont="1" applyBorder="1" applyAlignment="1">
      <alignment horizontal="left" vertical="top"/>
    </xf>
    <xf numFmtId="0" fontId="0" fillId="0" borderId="8" xfId="0" applyBorder="1"/>
    <xf numFmtId="185" fontId="0" fillId="0" borderId="8" xfId="0" applyNumberFormat="1" applyBorder="1"/>
    <xf numFmtId="186" fontId="0" fillId="0" borderId="9" xfId="0" applyNumberFormat="1" applyBorder="1" applyAlignment="1">
      <alignment horizontal="center"/>
    </xf>
    <xf numFmtId="0" fontId="7" fillId="0" borderId="11" xfId="0" applyFont="1" applyBorder="1" applyAlignment="1">
      <alignment horizontal="left" vertical="top"/>
    </xf>
    <xf numFmtId="0" fontId="7" fillId="0" borderId="33" xfId="0" applyFont="1" applyBorder="1" applyAlignment="1">
      <alignment horizontal="left" vertical="top"/>
    </xf>
    <xf numFmtId="0" fontId="0" fillId="0" borderId="33" xfId="0" applyBorder="1" applyAlignment="1">
      <alignment horizontal="left" vertical="center"/>
    </xf>
    <xf numFmtId="0" fontId="0" fillId="0" borderId="34" xfId="0" applyBorder="1"/>
    <xf numFmtId="186" fontId="0" fillId="0" borderId="20" xfId="0" applyNumberFormat="1" applyBorder="1" applyAlignment="1">
      <alignment horizontal="center"/>
    </xf>
    <xf numFmtId="0" fontId="7" fillId="0" borderId="26" xfId="0" applyFont="1" applyBorder="1" applyAlignment="1">
      <alignment horizontal="left" vertical="top"/>
    </xf>
    <xf numFmtId="0" fontId="0" fillId="0" borderId="17" xfId="0" applyBorder="1" applyAlignment="1">
      <alignment horizontal="left" vertical="center"/>
    </xf>
    <xf numFmtId="186" fontId="0" fillId="0" borderId="7" xfId="0" applyNumberFormat="1" applyBorder="1" applyAlignment="1">
      <alignment horizontal="center"/>
    </xf>
    <xf numFmtId="185" fontId="0" fillId="0" borderId="0" xfId="0" applyNumberFormat="1"/>
    <xf numFmtId="0" fontId="0" fillId="0" borderId="38" xfId="0" applyBorder="1"/>
    <xf numFmtId="186" fontId="0" fillId="0" borderId="38" xfId="0" applyNumberFormat="1" applyBorder="1" applyAlignment="1">
      <alignment horizontal="center"/>
    </xf>
    <xf numFmtId="0" fontId="0" fillId="0" borderId="30" xfId="0" applyBorder="1" applyAlignment="1">
      <alignment horizontal="left" vertical="center"/>
    </xf>
    <xf numFmtId="186" fontId="0" fillId="0" borderId="39" xfId="0" applyNumberFormat="1" applyBorder="1" applyAlignment="1">
      <alignment horizontal="center"/>
    </xf>
    <xf numFmtId="0" fontId="7" fillId="0" borderId="28" xfId="0" applyFont="1" applyBorder="1" applyAlignment="1">
      <alignment horizontal="left" vertical="top"/>
    </xf>
    <xf numFmtId="0" fontId="0" fillId="0" borderId="28" xfId="0" applyBorder="1" applyAlignment="1">
      <alignment horizontal="left" vertical="center"/>
    </xf>
    <xf numFmtId="0" fontId="7" fillId="0" borderId="23" xfId="0" applyFont="1" applyBorder="1" applyAlignment="1">
      <alignment horizontal="left" vertical="top"/>
    </xf>
    <xf numFmtId="0" fontId="0" fillId="0" borderId="24" xfId="0" applyBorder="1"/>
    <xf numFmtId="185" fontId="0" fillId="0" borderId="24" xfId="0" applyNumberFormat="1" applyBorder="1"/>
    <xf numFmtId="0" fontId="0" fillId="0" borderId="25" xfId="0" applyBorder="1"/>
    <xf numFmtId="186" fontId="0" fillId="0" borderId="25" xfId="0" applyNumberFormat="1" applyBorder="1" applyAlignment="1">
      <alignment horizontal="center"/>
    </xf>
    <xf numFmtId="0" fontId="8" fillId="0" borderId="21" xfId="0" applyFont="1" applyBorder="1"/>
    <xf numFmtId="185" fontId="0" fillId="0" borderId="27" xfId="0" applyNumberFormat="1" applyBorder="1"/>
    <xf numFmtId="0" fontId="1" fillId="0" borderId="16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/>
    </xf>
    <xf numFmtId="0" fontId="0" fillId="0" borderId="23" xfId="0" applyBorder="1"/>
    <xf numFmtId="186" fontId="0" fillId="0" borderId="40" xfId="0" applyNumberFormat="1" applyBorder="1"/>
    <xf numFmtId="0" fontId="0" fillId="0" borderId="15" xfId="0" applyBorder="1" applyAlignment="1">
      <alignment horizontal="left" vertical="top"/>
    </xf>
    <xf numFmtId="0" fontId="0" fillId="0" borderId="20" xfId="0" applyBorder="1"/>
    <xf numFmtId="185" fontId="0" fillId="0" borderId="41" xfId="0" applyNumberFormat="1" applyBorder="1"/>
    <xf numFmtId="0" fontId="8" fillId="0" borderId="13" xfId="0" applyFont="1" applyBorder="1"/>
    <xf numFmtId="0" fontId="8" fillId="0" borderId="20" xfId="0" applyFont="1" applyBorder="1"/>
    <xf numFmtId="186" fontId="0" fillId="0" borderId="34" xfId="0" applyNumberFormat="1" applyBorder="1" applyAlignment="1">
      <alignment horizontal="center"/>
    </xf>
    <xf numFmtId="0" fontId="0" fillId="0" borderId="16" xfId="0" applyBorder="1" applyAlignment="1">
      <alignment horizontal="left" vertical="top"/>
    </xf>
    <xf numFmtId="0" fontId="7" fillId="0" borderId="7" xfId="0" applyFont="1" applyBorder="1" applyAlignment="1">
      <alignment horizontal="left" vertical="top"/>
    </xf>
    <xf numFmtId="186" fontId="0" fillId="0" borderId="8" xfId="0" applyNumberFormat="1" applyBorder="1"/>
    <xf numFmtId="180" fontId="1" fillId="0" borderId="0" xfId="1" applyNumberFormat="1" applyFont="1" applyFill="1" applyBorder="1" applyAlignment="1" applyProtection="1">
      <alignment horizontal="right" vertical="top"/>
    </xf>
    <xf numFmtId="0" fontId="0" fillId="0" borderId="0" xfId="0" applyAlignment="1">
      <alignment horizontal="center"/>
    </xf>
    <xf numFmtId="180" fontId="1" fillId="2" borderId="0" xfId="1" applyNumberFormat="1" applyFont="1" applyFill="1" applyBorder="1" applyAlignment="1" applyProtection="1">
      <alignment horizontal="right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vertical="center" wrapText="1"/>
    </xf>
    <xf numFmtId="181" fontId="9" fillId="0" borderId="16" xfId="0" applyNumberFormat="1" applyFont="1" applyBorder="1" applyAlignment="1">
      <alignment vertical="center" wrapText="1"/>
    </xf>
    <xf numFmtId="182" fontId="10" fillId="0" borderId="7" xfId="0" applyNumberFormat="1" applyFont="1" applyBorder="1"/>
    <xf numFmtId="0" fontId="9" fillId="0" borderId="7" xfId="0" applyFont="1" applyBorder="1" applyAlignment="1">
      <alignment vertical="center" wrapText="1"/>
    </xf>
    <xf numFmtId="181" fontId="9" fillId="0" borderId="7" xfId="0" applyNumberFormat="1" applyFont="1" applyBorder="1" applyAlignment="1">
      <alignment vertical="center" wrapText="1"/>
    </xf>
    <xf numFmtId="0" fontId="9" fillId="0" borderId="7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center" wrapText="1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0" fillId="2" borderId="0" xfId="0" applyFill="1" applyAlignment="1" applyProtection="1">
      <alignment vertical="center" wrapText="1"/>
      <protection locked="0"/>
    </xf>
    <xf numFmtId="180" fontId="1" fillId="0" borderId="0" xfId="1" applyNumberFormat="1" applyFont="1" applyFill="1" applyBorder="1" applyAlignment="1" applyProtection="1">
      <alignment horizontal="right" vertical="top"/>
      <protection locked="0"/>
    </xf>
    <xf numFmtId="0" fontId="0" fillId="0" borderId="0" xfId="0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left" vertical="center" wrapText="1"/>
      <protection locked="0"/>
    </xf>
    <xf numFmtId="180" fontId="1" fillId="2" borderId="0" xfId="1" applyNumberFormat="1" applyFont="1" applyFill="1" applyBorder="1" applyAlignment="1" applyProtection="1">
      <alignment horizontal="right" vertical="center"/>
      <protection locked="0"/>
    </xf>
    <xf numFmtId="0" fontId="4" fillId="3" borderId="6" xfId="0" applyFont="1" applyFill="1" applyBorder="1" applyAlignment="1" applyProtection="1">
      <alignment horizontal="center" vertical="center" wrapText="1"/>
      <protection locked="0"/>
    </xf>
    <xf numFmtId="0" fontId="4" fillId="3" borderId="30" xfId="0" applyFont="1" applyFill="1" applyBorder="1" applyAlignment="1" applyProtection="1">
      <alignment horizontal="center" vertical="center" wrapText="1"/>
      <protection locked="0"/>
    </xf>
    <xf numFmtId="0" fontId="4" fillId="3" borderId="39" xfId="0" applyFont="1" applyFill="1" applyBorder="1" applyAlignment="1" applyProtection="1">
      <alignment horizontal="center" vertical="center" wrapText="1"/>
      <protection locked="0"/>
    </xf>
    <xf numFmtId="0" fontId="4" fillId="3" borderId="7" xfId="0" applyFont="1" applyFill="1" applyBorder="1" applyAlignment="1" applyProtection="1">
      <alignment horizontal="center" vertical="center" wrapText="1"/>
      <protection locked="0"/>
    </xf>
    <xf numFmtId="0" fontId="4" fillId="3" borderId="16" xfId="0" applyFont="1" applyFill="1" applyBorder="1" applyAlignment="1" applyProtection="1">
      <alignment horizontal="center" vertical="center" wrapText="1"/>
      <protection locked="0"/>
    </xf>
    <xf numFmtId="0" fontId="4" fillId="3" borderId="17" xfId="0" applyFont="1" applyFill="1" applyBorder="1" applyAlignment="1" applyProtection="1">
      <alignment horizontal="center" vertical="center" wrapText="1"/>
      <protection locked="0"/>
    </xf>
    <xf numFmtId="0" fontId="4" fillId="3" borderId="18" xfId="0" applyFont="1" applyFill="1" applyBorder="1" applyAlignment="1" applyProtection="1">
      <alignment horizontal="center" vertical="center" wrapText="1"/>
      <protection locked="0"/>
    </xf>
    <xf numFmtId="0" fontId="5" fillId="3" borderId="7" xfId="0" applyFont="1" applyFill="1" applyBorder="1" applyAlignment="1" applyProtection="1">
      <alignment horizontal="center" vertical="center" wrapText="1"/>
      <protection locked="0"/>
    </xf>
    <xf numFmtId="0" fontId="9" fillId="0" borderId="16" xfId="0" applyFont="1" applyBorder="1" applyAlignment="1" applyProtection="1">
      <alignment vertical="center" wrapText="1"/>
      <protection locked="0"/>
    </xf>
    <xf numFmtId="181" fontId="9" fillId="0" borderId="16" xfId="0" applyNumberFormat="1" applyFont="1" applyBorder="1" applyAlignment="1" applyProtection="1">
      <alignment vertical="center" wrapText="1"/>
      <protection locked="0"/>
    </xf>
    <xf numFmtId="187" fontId="0" fillId="0" borderId="0" xfId="0" applyNumberFormat="1" applyProtection="1">
      <protection locked="0"/>
    </xf>
    <xf numFmtId="0" fontId="9" fillId="0" borderId="7" xfId="0" applyFont="1" applyBorder="1" applyAlignment="1" applyProtection="1">
      <alignment vertical="center" wrapText="1"/>
      <protection locked="0"/>
    </xf>
    <xf numFmtId="181" fontId="9" fillId="0" borderId="7" xfId="0" applyNumberFormat="1" applyFont="1" applyBorder="1" applyAlignment="1" applyProtection="1">
      <alignment vertical="center" wrapText="1"/>
      <protection locked="0"/>
    </xf>
    <xf numFmtId="0" fontId="9" fillId="0" borderId="7" xfId="0" applyFont="1" applyBorder="1" applyAlignment="1" applyProtection="1">
      <alignment horizontal="left" vertical="top" wrapText="1"/>
      <protection locked="0"/>
    </xf>
    <xf numFmtId="0" fontId="9" fillId="0" borderId="7" xfId="0" applyFont="1" applyBorder="1" applyAlignment="1" applyProtection="1">
      <alignment horizontal="left" vertical="center" wrapText="1"/>
      <protection locked="0"/>
    </xf>
    <xf numFmtId="1" fontId="0" fillId="0" borderId="0" xfId="0" applyNumberFormat="1"/>
    <xf numFmtId="0" fontId="11" fillId="0" borderId="0" xfId="0" applyFont="1"/>
    <xf numFmtId="0" fontId="5" fillId="0" borderId="2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188" fontId="0" fillId="0" borderId="0" xfId="0" applyNumberFormat="1"/>
    <xf numFmtId="0" fontId="10" fillId="0" borderId="7" xfId="0" applyFont="1" applyBorder="1" applyAlignment="1">
      <alignment vertical="top" wrapText="1"/>
    </xf>
    <xf numFmtId="0" fontId="10" fillId="0" borderId="7" xfId="0" applyFont="1" applyBorder="1" applyAlignment="1">
      <alignment vertical="center" wrapText="1"/>
    </xf>
    <xf numFmtId="0" fontId="9" fillId="0" borderId="7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188" fontId="11" fillId="0" borderId="0" xfId="0" applyNumberFormat="1" applyFont="1"/>
    <xf numFmtId="181" fontId="0" fillId="0" borderId="0" xfId="0" applyNumberFormat="1"/>
    <xf numFmtId="2" fontId="0" fillId="0" borderId="0" xfId="0" applyNumberFormat="1"/>
    <xf numFmtId="0" fontId="9" fillId="0" borderId="7" xfId="0" applyFont="1" applyBorder="1"/>
    <xf numFmtId="0" fontId="9" fillId="0" borderId="6" xfId="0" applyFont="1" applyBorder="1" applyAlignment="1">
      <alignment vertical="top" wrapText="1"/>
    </xf>
    <xf numFmtId="182" fontId="10" fillId="0" borderId="0" xfId="0" applyNumberFormat="1" applyFont="1"/>
    <xf numFmtId="0" fontId="10" fillId="0" borderId="0" xfId="0" applyFont="1" applyAlignment="1">
      <alignment vertical="center" wrapText="1"/>
    </xf>
    <xf numFmtId="0" fontId="9" fillId="0" borderId="6" xfId="0" applyFont="1" applyBorder="1" applyAlignment="1">
      <alignment vertical="center" wrapText="1"/>
    </xf>
    <xf numFmtId="188" fontId="12" fillId="0" borderId="0" xfId="0" applyNumberFormat="1" applyFont="1"/>
    <xf numFmtId="188" fontId="13" fillId="0" borderId="0" xfId="0" applyNumberFormat="1" applyFont="1"/>
    <xf numFmtId="188" fontId="14" fillId="0" borderId="0" xfId="0" applyNumberFormat="1" applyFont="1"/>
    <xf numFmtId="0" fontId="9" fillId="0" borderId="0" xfId="0" applyFont="1"/>
    <xf numFmtId="188" fontId="0" fillId="0" borderId="0" xfId="0" applyNumberFormat="1" applyProtection="1"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0" fontId="10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4" fillId="3" borderId="44" xfId="0" applyFont="1" applyFill="1" applyBorder="1" applyAlignment="1" applyProtection="1">
      <alignment horizontal="center" vertical="center" wrapText="1"/>
      <protection locked="0"/>
    </xf>
    <xf numFmtId="0" fontId="15" fillId="3" borderId="44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4" fillId="3" borderId="43" xfId="0" applyFont="1" applyFill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vertical="center" wrapText="1"/>
      <protection locked="0"/>
    </xf>
    <xf numFmtId="0" fontId="10" fillId="0" borderId="7" xfId="0" applyFont="1" applyBorder="1" applyAlignment="1" applyProtection="1">
      <alignment vertical="top" wrapText="1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top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vertical="top" wrapText="1"/>
      <protection locked="0"/>
    </xf>
    <xf numFmtId="0" fontId="9" fillId="5" borderId="7" xfId="0" applyFont="1" applyFill="1" applyBorder="1" applyAlignment="1" applyProtection="1">
      <alignment horizontal="center" vertical="top" wrapText="1"/>
      <protection locked="0"/>
    </xf>
    <xf numFmtId="182" fontId="10" fillId="0" borderId="7" xfId="0" applyNumberFormat="1" applyFont="1" applyBorder="1" applyAlignment="1">
      <alignment horizontal="center"/>
    </xf>
    <xf numFmtId="184" fontId="9" fillId="0" borderId="7" xfId="0" applyNumberFormat="1" applyFont="1" applyBorder="1" applyAlignment="1" applyProtection="1">
      <alignment vertical="center" wrapText="1"/>
      <protection locked="0"/>
    </xf>
    <xf numFmtId="0" fontId="10" fillId="0" borderId="7" xfId="0" applyFont="1" applyBorder="1" applyAlignment="1" applyProtection="1">
      <alignment horizontal="center" vertical="top" wrapText="1"/>
      <protection locked="0"/>
    </xf>
    <xf numFmtId="0" fontId="16" fillId="0" borderId="7" xfId="0" applyFont="1" applyBorder="1" applyAlignment="1" applyProtection="1">
      <alignment horizontal="right" vertical="center" wrapText="1"/>
      <protection locked="0"/>
    </xf>
    <xf numFmtId="189" fontId="9" fillId="0" borderId="7" xfId="0" applyNumberFormat="1" applyFont="1" applyBorder="1" applyAlignment="1" applyProtection="1">
      <alignment horizontal="center" vertical="top" wrapText="1"/>
      <protection locked="0"/>
    </xf>
    <xf numFmtId="0" fontId="14" fillId="0" borderId="7" xfId="0" applyFont="1" applyBorder="1" applyAlignment="1" applyProtection="1">
      <alignment horizontal="center" vertical="top" wrapText="1"/>
      <protection locked="0"/>
    </xf>
    <xf numFmtId="183" fontId="9" fillId="0" borderId="7" xfId="0" applyNumberFormat="1" applyFont="1" applyBorder="1" applyAlignment="1" applyProtection="1">
      <alignment vertical="center" wrapText="1"/>
      <protection locked="0"/>
    </xf>
    <xf numFmtId="188" fontId="5" fillId="3" borderId="2" xfId="0" applyNumberFormat="1" applyFont="1" applyFill="1" applyBorder="1" applyAlignment="1">
      <alignment horizontal="center" vertical="center" wrapText="1"/>
    </xf>
    <xf numFmtId="0" fontId="9" fillId="0" borderId="0" xfId="0" applyFont="1" applyProtection="1">
      <protection locked="0"/>
    </xf>
    <xf numFmtId="188" fontId="12" fillId="5" borderId="0" xfId="0" applyNumberFormat="1" applyFont="1" applyFill="1"/>
    <xf numFmtId="188" fontId="13" fillId="5" borderId="0" xfId="0" applyNumberFormat="1" applyFont="1" applyFill="1"/>
    <xf numFmtId="188" fontId="14" fillId="5" borderId="0" xfId="0" applyNumberFormat="1" applyFont="1" applyFill="1"/>
    <xf numFmtId="0" fontId="9" fillId="0" borderId="7" xfId="0" applyFont="1" applyBorder="1" applyProtection="1">
      <protection locked="0"/>
    </xf>
    <xf numFmtId="180" fontId="9" fillId="0" borderId="7" xfId="0" applyNumberFormat="1" applyFont="1" applyBorder="1" applyAlignment="1" applyProtection="1">
      <alignment vertical="center" wrapText="1"/>
      <protection locked="0"/>
    </xf>
    <xf numFmtId="0" fontId="17" fillId="0" borderId="0" xfId="0" applyFont="1"/>
    <xf numFmtId="0" fontId="18" fillId="0" borderId="0" xfId="0" applyFont="1"/>
    <xf numFmtId="188" fontId="17" fillId="0" borderId="0" xfId="0" applyNumberFormat="1" applyFont="1" applyProtection="1">
      <protection locked="0"/>
    </xf>
    <xf numFmtId="0" fontId="17" fillId="0" borderId="0" xfId="0" applyFont="1" applyProtection="1">
      <protection locked="0"/>
    </xf>
    <xf numFmtId="0" fontId="10" fillId="4" borderId="0" xfId="0" applyFont="1" applyFill="1" applyAlignment="1" applyProtection="1">
      <alignment horizontal="center" vertical="center" wrapText="1"/>
      <protection locked="0"/>
    </xf>
    <xf numFmtId="0" fontId="19" fillId="4" borderId="0" xfId="0" applyFont="1" applyFill="1" applyAlignment="1" applyProtection="1">
      <alignment horizontal="left" vertical="center" wrapText="1"/>
      <protection locked="0"/>
    </xf>
    <xf numFmtId="0" fontId="0" fillId="4" borderId="0" xfId="0" applyFill="1" applyAlignment="1" applyProtection="1">
      <alignment vertical="center" wrapText="1"/>
      <protection locked="0"/>
    </xf>
    <xf numFmtId="180" fontId="20" fillId="4" borderId="0" xfId="1" applyNumberFormat="1" applyFont="1" applyFill="1" applyBorder="1" applyAlignment="1" applyProtection="1">
      <alignment horizontal="center" vertical="top" wrapText="1"/>
    </xf>
    <xf numFmtId="0" fontId="2" fillId="4" borderId="0" xfId="0" applyFont="1" applyFill="1" applyAlignment="1" applyProtection="1">
      <alignment horizontal="left" vertical="center" wrapText="1"/>
      <protection locked="0"/>
    </xf>
    <xf numFmtId="180" fontId="21" fillId="4" borderId="0" xfId="1" applyNumberFormat="1" applyFont="1" applyFill="1" applyBorder="1" applyAlignment="1" applyProtection="1">
      <alignment horizontal="left" vertical="top"/>
    </xf>
    <xf numFmtId="0" fontId="0" fillId="0" borderId="0" xfId="0" applyAlignment="1">
      <alignment horizontal="left"/>
    </xf>
    <xf numFmtId="0" fontId="10" fillId="4" borderId="0" xfId="0" applyFont="1" applyFill="1" applyAlignment="1" applyProtection="1">
      <alignment horizontal="center" vertical="center"/>
      <protection locked="0"/>
    </xf>
    <xf numFmtId="0" fontId="3" fillId="4" borderId="0" xfId="0" applyFont="1" applyFill="1" applyAlignment="1" applyProtection="1">
      <alignment horizontal="left" vertical="center" wrapText="1"/>
      <protection locked="0"/>
    </xf>
    <xf numFmtId="180" fontId="21" fillId="4" borderId="37" xfId="1" applyNumberFormat="1" applyFont="1" applyFill="1" applyBorder="1" applyAlignment="1" applyProtection="1">
      <alignment horizontal="left" vertical="center"/>
    </xf>
    <xf numFmtId="0" fontId="22" fillId="6" borderId="7" xfId="0" applyFont="1" applyFill="1" applyBorder="1" applyAlignment="1" applyProtection="1">
      <alignment vertical="center" wrapText="1"/>
      <protection locked="0"/>
    </xf>
    <xf numFmtId="0" fontId="22" fillId="6" borderId="7" xfId="0" applyFont="1" applyFill="1" applyBorder="1" applyAlignment="1" applyProtection="1">
      <alignment vertical="top" wrapText="1"/>
      <protection locked="0"/>
    </xf>
    <xf numFmtId="0" fontId="23" fillId="0" borderId="7" xfId="0" applyFont="1" applyBorder="1" applyAlignment="1" applyProtection="1">
      <alignment horizontal="center" vertical="top" wrapText="1"/>
      <protection locked="0"/>
    </xf>
    <xf numFmtId="0" fontId="24" fillId="6" borderId="7" xfId="0" applyFont="1" applyFill="1" applyBorder="1" applyAlignment="1" applyProtection="1">
      <alignment vertical="center" wrapText="1"/>
      <protection locked="0"/>
    </xf>
    <xf numFmtId="190" fontId="25" fillId="6" borderId="7" xfId="1" applyNumberFormat="1" applyFont="1" applyFill="1" applyBorder="1" applyAlignment="1" applyProtection="1">
      <alignment vertical="center" wrapText="1"/>
      <protection locked="0"/>
    </xf>
    <xf numFmtId="0" fontId="25" fillId="6" borderId="7" xfId="0" applyFont="1" applyFill="1" applyBorder="1" applyAlignment="1" applyProtection="1">
      <alignment vertical="center" wrapText="1"/>
      <protection locked="0"/>
    </xf>
    <xf numFmtId="191" fontId="26" fillId="6" borderId="0" xfId="1" applyNumberFormat="1" applyFont="1" applyFill="1" applyAlignment="1" applyProtection="1">
      <alignment horizontal="right"/>
      <protection locked="0"/>
    </xf>
    <xf numFmtId="0" fontId="25" fillId="6" borderId="0" xfId="0" applyFont="1" applyFill="1"/>
    <xf numFmtId="0" fontId="22" fillId="0" borderId="7" xfId="0" applyFont="1" applyBorder="1" applyAlignment="1" applyProtection="1">
      <alignment vertical="center" wrapText="1"/>
      <protection locked="0"/>
    </xf>
    <xf numFmtId="0" fontId="22" fillId="0" borderId="7" xfId="0" applyFont="1" applyBorder="1" applyAlignment="1" applyProtection="1">
      <alignment vertical="top" wrapText="1"/>
      <protection locked="0"/>
    </xf>
    <xf numFmtId="0" fontId="23" fillId="0" borderId="8" xfId="0" applyFont="1" applyBorder="1" applyAlignment="1" applyProtection="1">
      <alignment horizontal="center" vertical="top" wrapText="1"/>
      <protection locked="0"/>
    </xf>
    <xf numFmtId="0" fontId="24" fillId="0" borderId="7" xfId="0" applyFont="1" applyBorder="1" applyAlignment="1" applyProtection="1">
      <alignment vertical="center" wrapText="1"/>
      <protection locked="0"/>
    </xf>
    <xf numFmtId="190" fontId="25" fillId="0" borderId="9" xfId="1" applyNumberFormat="1" applyFont="1" applyFill="1" applyBorder="1" applyAlignment="1" applyProtection="1">
      <alignment vertical="center" wrapText="1"/>
      <protection locked="0"/>
    </xf>
    <xf numFmtId="0" fontId="25" fillId="0" borderId="7" xfId="0" applyFont="1" applyBorder="1" applyAlignment="1" applyProtection="1">
      <alignment vertical="center" wrapText="1"/>
      <protection locked="0"/>
    </xf>
    <xf numFmtId="191" fontId="26" fillId="0" borderId="0" xfId="1" applyNumberFormat="1" applyFont="1" applyFill="1" applyAlignment="1" applyProtection="1">
      <alignment horizontal="right"/>
      <protection locked="0"/>
    </xf>
    <xf numFmtId="0" fontId="25" fillId="0" borderId="0" xfId="0" applyFont="1"/>
    <xf numFmtId="192" fontId="25" fillId="0" borderId="7" xfId="1" applyNumberFormat="1" applyFont="1" applyFill="1" applyBorder="1" applyAlignment="1" applyProtection="1">
      <alignment vertical="center" wrapText="1"/>
      <protection locked="0"/>
    </xf>
    <xf numFmtId="0" fontId="25" fillId="0" borderId="7" xfId="0" applyFont="1" applyBorder="1" applyAlignment="1" applyProtection="1">
      <alignment vertical="top" wrapText="1"/>
      <protection locked="0"/>
    </xf>
    <xf numFmtId="190" fontId="25" fillId="0" borderId="7" xfId="1" applyNumberFormat="1" applyFont="1" applyFill="1" applyBorder="1" applyAlignment="1" applyProtection="1">
      <alignment vertical="center" wrapText="1"/>
      <protection locked="0"/>
    </xf>
    <xf numFmtId="0" fontId="25" fillId="6" borderId="7" xfId="0" applyFont="1" applyFill="1" applyBorder="1" applyAlignment="1" applyProtection="1">
      <alignment vertical="top" wrapText="1"/>
      <protection locked="0"/>
    </xf>
    <xf numFmtId="0" fontId="22" fillId="6" borderId="7" xfId="0" applyFont="1" applyFill="1" applyBorder="1" applyAlignment="1">
      <alignment vertical="center" wrapText="1"/>
    </xf>
    <xf numFmtId="191" fontId="26" fillId="6" borderId="7" xfId="1" applyNumberFormat="1" applyFont="1" applyFill="1" applyBorder="1" applyAlignment="1" applyProtection="1">
      <alignment horizontal="right"/>
      <protection locked="0"/>
    </xf>
    <xf numFmtId="0" fontId="24" fillId="6" borderId="7" xfId="0" applyFont="1" applyFill="1" applyBorder="1" applyAlignment="1" applyProtection="1">
      <alignment horizontal="left" vertical="center" wrapText="1"/>
      <protection locked="0"/>
    </xf>
    <xf numFmtId="0" fontId="27" fillId="0" borderId="7" xfId="0" applyFont="1" applyBorder="1" applyAlignment="1" applyProtection="1">
      <alignment horizontal="center" vertical="center" wrapText="1"/>
      <protection locked="0"/>
    </xf>
    <xf numFmtId="0" fontId="27" fillId="0" borderId="7" xfId="0" applyFont="1" applyBorder="1" applyAlignment="1" applyProtection="1">
      <alignment horizontal="center" vertical="top" wrapText="1"/>
      <protection locked="0"/>
    </xf>
    <xf numFmtId="0" fontId="24" fillId="0" borderId="0" xfId="0" applyFont="1" applyAlignment="1">
      <alignment wrapText="1"/>
    </xf>
    <xf numFmtId="9" fontId="25" fillId="6" borderId="0" xfId="0" applyNumberFormat="1" applyFont="1" applyFill="1"/>
    <xf numFmtId="9" fontId="18" fillId="0" borderId="0" xfId="3" applyFont="1"/>
    <xf numFmtId="176" fontId="28" fillId="0" borderId="0" xfId="0" applyNumberFormat="1" applyFont="1"/>
    <xf numFmtId="9" fontId="25" fillId="0" borderId="0" xfId="0" applyNumberFormat="1" applyFont="1"/>
    <xf numFmtId="10" fontId="18" fillId="0" borderId="0" xfId="0" applyNumberFormat="1" applyFont="1"/>
    <xf numFmtId="10" fontId="17" fillId="0" borderId="0" xfId="0" applyNumberFormat="1" applyFont="1" applyProtection="1">
      <protection locked="0"/>
    </xf>
    <xf numFmtId="9" fontId="17" fillId="0" borderId="0" xfId="3" applyFont="1" applyFill="1" applyProtection="1">
      <protection locked="0"/>
    </xf>
    <xf numFmtId="0" fontId="24" fillId="0" borderId="7" xfId="0" applyFont="1" applyBorder="1" applyProtection="1">
      <protection locked="0"/>
    </xf>
    <xf numFmtId="0" fontId="25" fillId="0" borderId="7" xfId="0" applyFont="1" applyBorder="1" applyProtection="1">
      <protection locked="0"/>
    </xf>
    <xf numFmtId="0" fontId="23" fillId="0" borderId="7" xfId="0" applyFont="1" applyBorder="1" applyAlignment="1" applyProtection="1">
      <alignment horizontal="center" vertical="top"/>
      <protection locked="0"/>
    </xf>
    <xf numFmtId="0" fontId="24" fillId="0" borderId="7" xfId="0" applyFont="1" applyBorder="1" applyAlignment="1" applyProtection="1">
      <alignment horizontal="left" vertical="center" wrapText="1"/>
      <protection locked="0"/>
    </xf>
    <xf numFmtId="176" fontId="7" fillId="0" borderId="0" xfId="1" applyFont="1" applyAlignment="1" applyProtection="1">
      <alignment horizontal="center"/>
      <protection locked="0"/>
    </xf>
    <xf numFmtId="9" fontId="18" fillId="0" borderId="0" xfId="3" applyFont="1" applyFill="1"/>
    <xf numFmtId="10" fontId="17" fillId="0" borderId="0" xfId="0" applyNumberFormat="1" applyFont="1"/>
    <xf numFmtId="9" fontId="17" fillId="0" borderId="0" xfId="3" applyFont="1"/>
    <xf numFmtId="180" fontId="21" fillId="4" borderId="37" xfId="1" applyNumberFormat="1" applyFont="1" applyFill="1" applyBorder="1" applyAlignment="1" applyProtection="1" quotePrefix="1">
      <alignment horizontal="left" vertical="center"/>
    </xf>
    <xf numFmtId="180" fontId="1" fillId="2" borderId="0" xfId="1" applyNumberFormat="1" applyFont="1" applyFill="1" applyBorder="1" applyAlignment="1" applyProtection="1" quotePrefix="1">
      <alignment horizontal="right" vertical="center"/>
    </xf>
  </cellXfs>
  <cellStyles count="54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Normal" xfId="49"/>
    <cellStyle name="Normal 2" xfId="50"/>
    <cellStyle name="Normal 2 2" xfId="51"/>
    <cellStyle name="Normal 5" xfId="52"/>
    <cellStyle name="Обычный 2" xfId="53"/>
  </cellStyles>
  <dxfs count="21">
    <dxf>
      <font>
        <name val="Calibri"/>
        <scheme val="none"/>
        <charset val="204"/>
        <family val="2"/>
        <b val="0"/>
        <i val="0"/>
        <strike val="0"/>
        <u val="none"/>
        <sz val="12"/>
        <color auto="1"/>
      </font>
      <fill>
        <patternFill patternType="none"/>
      </fill>
      <alignment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/>
    </dxf>
    <dxf>
      <font>
        <name val="Calibri"/>
        <scheme val="none"/>
        <charset val="204"/>
        <family val="2"/>
        <b val="0"/>
        <i val="0"/>
        <strike val="0"/>
        <u val="none"/>
        <sz val="12"/>
        <color theme="1"/>
      </font>
      <fill>
        <patternFill patternType="none"/>
      </fill>
      <alignment vertical="top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/>
    </dxf>
    <dxf>
      <font>
        <name val="Calibri"/>
        <scheme val="none"/>
        <charset val="204"/>
        <family val="2"/>
        <b val="0"/>
        <i val="0"/>
        <strike val="0"/>
        <u val="none"/>
        <sz val="11"/>
        <color theme="1"/>
      </font>
      <fill>
        <patternFill patternType="none"/>
      </fill>
      <alignment horizontal="center" vertical="top" wrapText="1"/>
      <border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/>
    </dxf>
    <dxf>
      <font>
        <name val="Calibri"/>
        <scheme val="none"/>
        <charset val="204"/>
        <family val="2"/>
        <b val="1"/>
        <strike val="0"/>
        <u val="none"/>
        <sz val="12"/>
      </font>
      <fill>
        <patternFill patternType="none"/>
      </fill>
      <alignment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/>
    </dxf>
    <dxf>
      <font>
        <name val="Calibri"/>
        <scheme val="none"/>
        <charset val="204"/>
        <family val="2"/>
        <strike val="0"/>
        <u val="none"/>
        <sz val="12"/>
      </font>
      <numFmt numFmtId="190" formatCode="_-* #\ ##0\ _₽_-;\-* #\ ##0\ _₽_-;_-* &quot;-&quot;??\ _₽_-;_-@_-"/>
      <fill>
        <patternFill patternType="none"/>
      </fill>
      <alignment vertical="center" wrapText="1"/>
      <border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0"/>
    </dxf>
    <dxf>
      <font>
        <name val="Calibri"/>
        <scheme val="none"/>
        <charset val="204"/>
        <family val="2"/>
        <strike val="0"/>
        <u val="none"/>
        <sz val="12"/>
      </font>
      <fill>
        <patternFill patternType="none"/>
      </fill>
      <alignment vertical="center" wrapText="1"/>
      <border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/>
    </dxf>
    <dxf>
      <font>
        <name val="Calibri"/>
        <scheme val="none"/>
        <charset val="204"/>
        <family val="2"/>
        <b val="1"/>
        <i val="0"/>
        <strike val="0"/>
        <u val="none"/>
        <sz val="14"/>
        <color theme="1"/>
      </font>
      <numFmt numFmtId="191" formatCode="#\ ##0.00_ ;\-#\ ##0.00\ "/>
      <fill>
        <patternFill patternType="none"/>
      </fill>
      <alignment horizontal="right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/>
    </dxf>
    <dxf>
      <font>
        <name val="Calibri"/>
        <scheme val="none"/>
        <charset val="204"/>
        <family val="2"/>
        <strike val="0"/>
        <u val="none"/>
        <sz val="12"/>
      </font>
      <numFmt numFmtId="0" formatCode="General"/>
    </dxf>
    <dxf>
      <font>
        <name val="Calibri"/>
        <scheme val="none"/>
        <charset val="204"/>
        <family val="2"/>
        <strike val="0"/>
        <u val="none"/>
        <sz val="12"/>
      </font>
      <numFmt numFmtId="9" formatCode="0%"/>
    </dxf>
    <dxf>
      <fill>
        <patternFill patternType="solid">
          <bgColor theme="5" tint="0.599963377788629"/>
        </patternFill>
      </fill>
    </dxf>
    <dxf>
      <font>
        <name val="Times New Roman"/>
        <scheme val="none"/>
        <b val="0"/>
        <i val="0"/>
        <strike val="0"/>
        <u val="none"/>
        <sz val="10"/>
        <color auto="1"/>
      </font>
      <fill>
        <patternFill patternType="none"/>
      </fill>
      <alignment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/>
    </dxf>
    <dxf>
      <font>
        <name val="Times New Roman"/>
        <scheme val="none"/>
        <b val="0"/>
        <i val="0"/>
        <strike val="0"/>
        <u val="none"/>
        <sz val="10"/>
        <color theme="1"/>
      </font>
      <fill>
        <patternFill patternType="none"/>
      </fill>
      <alignment vertical="top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/>
    </dxf>
    <dxf>
      <font>
        <name val="Times New Roman"/>
        <scheme val="none"/>
        <b val="0"/>
        <i val="0"/>
        <strike val="0"/>
        <u val="none"/>
        <sz val="10"/>
        <color theme="1"/>
      </font>
      <fill>
        <patternFill patternType="none"/>
      </fill>
      <alignment horizontal="center" vertical="top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/>
    </dxf>
    <dxf>
      <font>
        <name val="Times New Roman"/>
        <scheme val="none"/>
        <b val="1"/>
        <i val="0"/>
        <strike val="0"/>
        <u val="none"/>
        <sz val="10"/>
        <color theme="1"/>
      </font>
      <fill>
        <patternFill patternType="none"/>
      </fill>
      <alignment horizontal="center" vertical="top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/>
    </dxf>
    <dxf>
      <font>
        <name val="Times New Roman"/>
        <scheme val="none"/>
        <strike val="0"/>
        <u val="none"/>
        <sz val="10"/>
      </font>
      <fill>
        <patternFill patternType="none"/>
      </fill>
      <alignment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/>
    </dxf>
    <dxf>
      <font>
        <name val="Times New Roman"/>
        <scheme val="none"/>
        <strike val="0"/>
        <u val="none"/>
        <sz val="10"/>
      </font>
      <numFmt numFmtId="181" formatCode="_-* #\ ##0\ _₽_-;\-* #\ ##0\ _₽_-;_-* &quot;-&quot;???\ _₽_-;_-@_-"/>
      <fill>
        <patternFill patternType="none"/>
      </fill>
      <alignment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/>
    </dxf>
    <dxf>
      <font>
        <name val="Times New Roman"/>
        <scheme val="none"/>
        <strike val="0"/>
        <u val="none"/>
        <sz val="10"/>
      </font>
      <fill>
        <patternFill patternType="none"/>
      </fill>
      <alignment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/>
    </dxf>
    <dxf>
      <font>
        <name val="Times New Roman"/>
        <scheme val="none"/>
        <b val="0"/>
        <i val="0"/>
        <strike val="0"/>
        <u val="none"/>
        <sz val="10"/>
        <color auto="1"/>
      </font>
      <numFmt numFmtId="182" formatCode="_-* #\ ##0.0\ _₽_-;\-* #\ ##0.0\ _₽_-;_-* &quot;-&quot;?\ _₽_-;_-@_-"/>
      <fill>
        <patternFill patternType="none"/>
      </fill>
      <alignment horizontal="center" wrapText="1"/>
      <border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name val="Times New Roman"/>
        <scheme val="none"/>
        <b val="1"/>
        <strike val="0"/>
        <u val="none"/>
        <sz val="10"/>
        <color theme="4" tint="-0.249977111117893"/>
      </font>
      <numFmt numFmtId="188" formatCode="#\ ##0.00"/>
    </dxf>
    <dxf>
      <font>
        <name val="Times New Roman"/>
        <scheme val="none"/>
        <b val="1"/>
        <strike val="0"/>
        <u val="none"/>
        <sz val="10"/>
        <color theme="9" tint="-0.249977111117893"/>
      </font>
      <numFmt numFmtId="188" formatCode="#\ ##0.00"/>
    </dxf>
    <dxf>
      <font>
        <name val="Times New Roman"/>
        <scheme val="none"/>
        <b val="1"/>
        <strike val="0"/>
        <u val="none"/>
        <sz val="10"/>
      </font>
      <numFmt numFmtId="188" formatCode="#\ ##0.00"/>
    </dxf>
  </dxfs>
  <tableStyles count="1" defaultTableStyle="TableStyleMedium2" defaultPivotStyle="PivotStyleMedium9">
    <tableStyle name="Стиль таблицы 1" pivot="0" count="0" xr9:uid="{6F343644-CD67-4A5F-BA00-A6A152175B32}"/>
  </tableStyles>
  <colors>
    <mruColors>
      <color rgb="00FFFFCC"/>
      <color rgb="00BFEDBD"/>
      <color rgb="00FFFF66"/>
      <color rgb="0000CC66"/>
      <color rgb="0033CC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3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2.xml"/><Relationship Id="rId11" Type="http://schemas.openxmlformats.org/officeDocument/2006/relationships/externalLink" Target="externalLinks/externalLink1.xml"/><Relationship Id="rId10" Type="http://schemas.openxmlformats.org/officeDocument/2006/relationships/customXml" Target="../customXml/item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4" Type="http://schemas.openxmlformats.org/officeDocument/2006/relationships/image" Target="../media/image3.jpeg"/><Relationship Id="rId3" Type="http://schemas.openxmlformats.org/officeDocument/2006/relationships/image" Target="../media/image4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222885</xdr:colOff>
      <xdr:row>0</xdr:row>
      <xdr:rowOff>91722</xdr:rowOff>
    </xdr:from>
    <xdr:to>
      <xdr:col>1</xdr:col>
      <xdr:colOff>1120228</xdr:colOff>
      <xdr:row>0</xdr:row>
      <xdr:rowOff>854075</xdr:rowOff>
    </xdr:to>
    <xdr:pic>
      <xdr:nvPicPr>
        <xdr:cNvPr id="2" name="Picture 8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2885" y="91440"/>
          <a:ext cx="2261235" cy="762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222885</xdr:colOff>
      <xdr:row>0</xdr:row>
      <xdr:rowOff>87630</xdr:rowOff>
    </xdr:from>
    <xdr:to>
      <xdr:col>1</xdr:col>
      <xdr:colOff>504825</xdr:colOff>
      <xdr:row>0</xdr:row>
      <xdr:rowOff>750570</xdr:rowOff>
    </xdr:to>
    <xdr:pic>
      <xdr:nvPicPr>
        <xdr:cNvPr id="2" name="Picture 8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2885" y="87630"/>
          <a:ext cx="154686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76200</xdr:colOff>
      <xdr:row>0</xdr:row>
      <xdr:rowOff>106680</xdr:rowOff>
    </xdr:from>
    <xdr:to>
      <xdr:col>0</xdr:col>
      <xdr:colOff>1615440</xdr:colOff>
      <xdr:row>0</xdr:row>
      <xdr:rowOff>769620</xdr:rowOff>
    </xdr:to>
    <xdr:pic>
      <xdr:nvPicPr>
        <xdr:cNvPr id="2" name="Picture 8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200" y="106680"/>
          <a:ext cx="153924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83838</xdr:colOff>
      <xdr:row>1</xdr:row>
      <xdr:rowOff>114300</xdr:rowOff>
    </xdr:from>
    <xdr:to>
      <xdr:col>0</xdr:col>
      <xdr:colOff>1293844</xdr:colOff>
      <xdr:row>1</xdr:row>
      <xdr:rowOff>690300</xdr:rowOff>
    </xdr:to>
    <xdr:pic>
      <xdr:nvPicPr>
        <xdr:cNvPr id="3" name="Picture 8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302895"/>
          <a:ext cx="1209675" cy="575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640080</xdr:colOff>
      <xdr:row>3</xdr:row>
      <xdr:rowOff>22860</xdr:rowOff>
    </xdr:from>
    <xdr:to>
      <xdr:col>0</xdr:col>
      <xdr:colOff>1219200</xdr:colOff>
      <xdr:row>4</xdr:row>
      <xdr:rowOff>30480</xdr:rowOff>
    </xdr:to>
    <xdr:pic>
      <xdr:nvPicPr>
        <xdr:cNvPr id="4" name="Picture 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0080" y="1731645"/>
          <a:ext cx="57912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26</xdr:row>
      <xdr:rowOff>38100</xdr:rowOff>
    </xdr:from>
    <xdr:to>
      <xdr:col>0</xdr:col>
      <xdr:colOff>967740</xdr:colOff>
      <xdr:row>27</xdr:row>
      <xdr:rowOff>46875</xdr:rowOff>
    </xdr:to>
    <xdr:pic>
      <xdr:nvPicPr>
        <xdr:cNvPr id="5" name="Image 1" descr="Description : Clause logo small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060" y="6076950"/>
          <a:ext cx="487680" cy="210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22860</xdr:colOff>
      <xdr:row>0</xdr:row>
      <xdr:rowOff>274320</xdr:rowOff>
    </xdr:from>
    <xdr:to>
      <xdr:col>1</xdr:col>
      <xdr:colOff>320040</xdr:colOff>
      <xdr:row>0</xdr:row>
      <xdr:rowOff>845820</xdr:rowOff>
    </xdr:to>
    <xdr:pic>
      <xdr:nvPicPr>
        <xdr:cNvPr id="2" name="Picture 8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860" y="274320"/>
          <a:ext cx="15621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609600</xdr:colOff>
      <xdr:row>3</xdr:row>
      <xdr:rowOff>45720</xdr:rowOff>
    </xdr:from>
    <xdr:to>
      <xdr:col>0</xdr:col>
      <xdr:colOff>1188720</xdr:colOff>
      <xdr:row>4</xdr:row>
      <xdr:rowOff>68580</xdr:rowOff>
    </xdr:to>
    <xdr:pic>
      <xdr:nvPicPr>
        <xdr:cNvPr id="3" name="Picture 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9600" y="1927860"/>
          <a:ext cx="579120" cy="201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548640</xdr:colOff>
      <xdr:row>62</xdr:row>
      <xdr:rowOff>22860</xdr:rowOff>
    </xdr:from>
    <xdr:to>
      <xdr:col>0</xdr:col>
      <xdr:colOff>975360</xdr:colOff>
      <xdr:row>63</xdr:row>
      <xdr:rowOff>0</xdr:rowOff>
    </xdr:to>
    <xdr:pic>
      <xdr:nvPicPr>
        <xdr:cNvPr id="4" name="Image 7" descr="logo Mikado (small resolution).jpg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8640" y="12641580"/>
          <a:ext cx="426720" cy="156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495300</xdr:colOff>
      <xdr:row>63</xdr:row>
      <xdr:rowOff>22860</xdr:rowOff>
    </xdr:from>
    <xdr:to>
      <xdr:col>0</xdr:col>
      <xdr:colOff>998220</xdr:colOff>
      <xdr:row>64</xdr:row>
      <xdr:rowOff>45720</xdr:rowOff>
    </xdr:to>
    <xdr:pic>
      <xdr:nvPicPr>
        <xdr:cNvPr id="5" name="Image 1" descr="Description : Clause logo small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5300" y="12820650"/>
          <a:ext cx="502920" cy="201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nna.chernushkina\OneDrive%20-%20Groupe%20Limagrain%20Holding\Budget\_2019\Joelle\Average%20price%20increase%20+%20Margin%20RU%2019-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elena.lvova\Documents\Sales%20reports\Weekly%20reports\2017-2018FY\05November\03111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ivot"/>
      <sheetName val="Working sheet"/>
      <sheetName val="Conclusions by crop and total"/>
      <sheetName val="Landing margin"/>
      <sheetName val="Price list"/>
      <sheetName val="JDE"/>
      <sheetName val="Transfer price"/>
      <sheetName val="pivot by specie"/>
      <sheetName val="pivot by var"/>
      <sheetName val="FORECAST AND BUDGET "/>
      <sheetName val="by Variety"/>
      <sheetName val="Stock"/>
      <sheetName val="Purchase prices"/>
      <sheetName val="Budget upd 19-20"/>
      <sheetName val="Sales17-20"/>
      <sheetName val="Sales18-19"/>
      <sheetName val="Turnover17-18"/>
      <sheetName val="2019 Jul-Jan actual"/>
      <sheetName val="FCT181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ash balance"/>
      <sheetName val="CashFlow YTD"/>
      <sheetName val="Sales curr month"/>
      <sheetName val="Sales YTD"/>
      <sheetName val="Turnover16-17"/>
      <sheetName val="Turnover15-16"/>
      <sheetName val="Sales%"/>
      <sheetName val="SalesTotal"/>
      <sheetName val="SalesTotal Gross"/>
      <sheetName val="Sales Analysis"/>
      <sheetName val="GP Analysis"/>
      <sheetName val="Credit lines contol"/>
      <sheetName val="Suppliers YTD"/>
      <sheetName val="Stock"/>
      <sheetName val="Exchange rates chart"/>
      <sheetName val="Sheet1"/>
      <sheetName val="Sheet4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ables/table1.xml><?xml version="1.0" encoding="utf-8"?>
<table xmlns="http://schemas.openxmlformats.org/spreadsheetml/2006/main" id="2" name="Таблица23" displayName="Таблица23" ref="A4:I113" totalsRowShown="0">
  <autoFilter xmlns:etc="http://www.wps.cn/officeDocument/2017/etCustomData" ref="A4:I113" etc:filterBottomFollowUsedRange="0"/>
  <tableColumns count="9">
    <tableColumn id="1" name="Бренд" dataDxfId="0"/>
    <tableColumn id="2" name="Вид" dataDxfId="1"/>
    <tableColumn id="3" name="Тип / описание" dataDxfId="2"/>
    <tableColumn id="4" name="Сорт / Гибрид" dataDxfId="3"/>
    <tableColumn id="5" name="Размер упаковки" dataDxfId="4"/>
    <tableColumn id="6" name="Ед. изм." dataDxfId="5"/>
    <tableColumn id="7" name="Рекомендуемая розничная цена за пачку                            (руб.с НДС)" dataDxfId="6"/>
    <tableColumn id="11" name="Обработка" dataDxfId="7"/>
    <tableColumn id="12" name="НДС" dataDxfId="8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1" name="Таблица2" displayName="Таблица2" ref="A3:K194" totalsRowShown="0">
  <autoFilter xmlns:etc="http://www.wps.cn/officeDocument/2017/etCustomData" ref="A3:K194" etc:filterBottomFollowUsedRange="0"/>
  <sortState ref="A3:K194">
    <sortCondition ref="B4:B194"/>
    <sortCondition ref="E4:E194"/>
    <sortCondition ref="F4:F194"/>
  </sortState>
  <tableColumns count="11">
    <tableColumn id="1" name="Бренд" dataDxfId="10"/>
    <tableColumn id="2" name="Вид" dataDxfId="11"/>
    <tableColumn id="3" name="Тип / описание" dataDxfId="12"/>
    <tableColumn id="8" name="Артикул (Скрытый столбец)" dataDxfId="13"/>
    <tableColumn id="4" name="Сорт / Гибрид" dataDxfId="14"/>
    <tableColumn id="5" name="Размер упаковки" dataDxfId="15"/>
    <tableColumn id="6" name="Ед.изм." dataDxfId="16"/>
    <tableColumn id="7" name="Рекомендуемая розничная цена за пачку                            (руб.с НДС)" dataDxfId="17"/>
    <tableColumn id="9" name="25" dataDxfId="18">
      <calculatedColumnFormula>Таблица2[[#This Row],[Рекомендуемая розничная цена за пачку                            (руб.с НДС)]]*0.65</calculatedColumnFormula>
    </tableColumn>
    <tableColumn id="10" name="20" dataDxfId="19">
      <calculatedColumnFormula>Таблица2[[#This Row],[25]]</calculatedColumnFormula>
    </tableColumn>
    <tableColumn id="11" name="15" dataDxfId="20">
      <calculatedColumnFormula>Таблица2[[#This Row],[20]]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4" Type="http://schemas.openxmlformats.org/officeDocument/2006/relationships/table" Target="../tables/table2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0.399975585192419"/>
    <pageSetUpPr fitToPage="1"/>
  </sheetPr>
  <dimension ref="A1:N388"/>
  <sheetViews>
    <sheetView tabSelected="1" zoomScale="80" zoomScaleNormal="80" workbookViewId="0">
      <pane xSplit="1" ySplit="4" topLeftCell="B5" activePane="bottomRight" state="frozen"/>
      <selection/>
      <selection pane="topRight"/>
      <selection pane="bottomLeft"/>
      <selection pane="bottomRight" activeCell="D6" sqref="D6"/>
    </sheetView>
  </sheetViews>
  <sheetFormatPr defaultColWidth="9" defaultRowHeight="14.4"/>
  <cols>
    <col min="1" max="1" width="19.8888888888889" customWidth="1"/>
    <col min="2" max="2" width="25.3333333333333" customWidth="1"/>
    <col min="3" max="3" width="34.8888888888889" style="154" hidden="1" customWidth="1"/>
    <col min="4" max="4" width="51.4444444444444" customWidth="1"/>
    <col min="5" max="5" width="18.3333333333333" customWidth="1"/>
    <col min="6" max="6" width="13.5555555555556" customWidth="1"/>
    <col min="7" max="7" width="26.3333333333333" style="154" customWidth="1"/>
    <col min="8" max="8" width="17.6666666666667" style="1" customWidth="1"/>
    <col min="9" max="9" width="9.44444444444444" style="1"/>
    <col min="11" max="11" width="16.3333333333333" customWidth="1"/>
    <col min="12" max="12" width="19.3333333333333" customWidth="1"/>
    <col min="13" max="13" width="26.5555555555556" customWidth="1"/>
    <col min="14" max="14" width="13.3333333333333" customWidth="1"/>
  </cols>
  <sheetData>
    <row r="1" ht="84" customHeight="1" spans="1:7">
      <c r="A1" s="216"/>
      <c r="B1" s="216"/>
      <c r="C1" s="251"/>
      <c r="D1" s="252" t="s">
        <v>0</v>
      </c>
      <c r="E1" s="253"/>
      <c r="F1" s="254" t="s">
        <v>1</v>
      </c>
      <c r="G1" s="254"/>
    </row>
    <row r="2" ht="19.5" customHeight="1" spans="1:7">
      <c r="A2" s="216"/>
      <c r="B2" s="216"/>
      <c r="C2" s="251"/>
      <c r="D2" s="255"/>
      <c r="E2" s="253"/>
      <c r="F2" s="256" t="s">
        <v>2</v>
      </c>
      <c r="G2" s="257"/>
    </row>
    <row r="3" ht="18.75" customHeight="1" spans="1:7">
      <c r="A3" s="218"/>
      <c r="B3" s="218"/>
      <c r="C3" s="258"/>
      <c r="D3" s="259"/>
      <c r="E3" s="253"/>
      <c r="F3" s="302" t="s">
        <v>3</v>
      </c>
      <c r="G3" s="260"/>
    </row>
    <row r="4" s="247" customFormat="1" ht="62.4" spans="1:14">
      <c r="A4" s="220" t="s">
        <v>4</v>
      </c>
      <c r="B4" s="220" t="s">
        <v>5</v>
      </c>
      <c r="C4" s="221" t="s">
        <v>6</v>
      </c>
      <c r="D4" s="221" t="s">
        <v>7</v>
      </c>
      <c r="E4" s="223" t="s">
        <v>8</v>
      </c>
      <c r="F4" s="224" t="s">
        <v>9</v>
      </c>
      <c r="G4" s="9" t="s">
        <v>10</v>
      </c>
      <c r="H4" s="247" t="s">
        <v>11</v>
      </c>
      <c r="I4" s="247" t="s">
        <v>12</v>
      </c>
      <c r="K4" s="286"/>
      <c r="L4" s="286"/>
      <c r="M4" s="286"/>
      <c r="N4" s="286"/>
    </row>
    <row r="5" s="248" customFormat="1" ht="20.1" customHeight="1" spans="1:14">
      <c r="A5" s="261" t="s">
        <v>13</v>
      </c>
      <c r="B5" s="262" t="s">
        <v>14</v>
      </c>
      <c r="C5" s="263" t="s">
        <v>15</v>
      </c>
      <c r="D5" s="264" t="s">
        <v>16</v>
      </c>
      <c r="E5" s="265">
        <v>1000</v>
      </c>
      <c r="F5" s="266" t="s">
        <v>17</v>
      </c>
      <c r="G5" s="267">
        <v>9890.059554375</v>
      </c>
      <c r="H5" s="268" t="s">
        <v>18</v>
      </c>
      <c r="I5" s="287">
        <v>0.1</v>
      </c>
      <c r="K5" s="288"/>
      <c r="L5" s="289"/>
      <c r="M5" s="289"/>
      <c r="N5" s="289"/>
    </row>
    <row r="6" s="248" customFormat="1" ht="20.1" customHeight="1" spans="1:14">
      <c r="A6" s="269" t="s">
        <v>19</v>
      </c>
      <c r="B6" s="270" t="s">
        <v>14</v>
      </c>
      <c r="C6" s="271" t="s">
        <v>20</v>
      </c>
      <c r="D6" s="272" t="s">
        <v>21</v>
      </c>
      <c r="E6" s="273">
        <v>1000</v>
      </c>
      <c r="F6" s="274" t="s">
        <v>17</v>
      </c>
      <c r="G6" s="275">
        <v>6258.5008233</v>
      </c>
      <c r="H6" s="276" t="s">
        <v>22</v>
      </c>
      <c r="I6" s="290">
        <v>0.22</v>
      </c>
      <c r="K6" s="291"/>
      <c r="L6" s="288"/>
      <c r="M6" s="289"/>
      <c r="N6" s="289"/>
    </row>
    <row r="7" s="248" customFormat="1" ht="20.1" customHeight="1" spans="1:14">
      <c r="A7" s="269" t="s">
        <v>23</v>
      </c>
      <c r="B7" s="270" t="s">
        <v>24</v>
      </c>
      <c r="C7" s="263" t="s">
        <v>25</v>
      </c>
      <c r="D7" s="272" t="s">
        <v>26</v>
      </c>
      <c r="E7" s="277">
        <v>0.005</v>
      </c>
      <c r="F7" s="274" t="s">
        <v>27</v>
      </c>
      <c r="G7" s="275">
        <v>2101.1026608</v>
      </c>
      <c r="H7" s="276" t="s">
        <v>22</v>
      </c>
      <c r="I7" s="290">
        <v>0.22</v>
      </c>
      <c r="K7" s="291"/>
      <c r="L7" s="288"/>
      <c r="M7" s="289"/>
      <c r="N7" s="289"/>
    </row>
    <row r="8" s="248" customFormat="1" ht="20.1" customHeight="1" spans="1:14">
      <c r="A8" s="269" t="s">
        <v>19</v>
      </c>
      <c r="B8" s="270" t="s">
        <v>24</v>
      </c>
      <c r="C8" s="263" t="s">
        <v>28</v>
      </c>
      <c r="D8" s="272" t="s">
        <v>29</v>
      </c>
      <c r="E8" s="273">
        <v>1000</v>
      </c>
      <c r="F8" s="274" t="s">
        <v>17</v>
      </c>
      <c r="G8" s="275">
        <v>4035.86802762</v>
      </c>
      <c r="H8" s="276" t="s">
        <v>22</v>
      </c>
      <c r="I8" s="290">
        <v>0.22</v>
      </c>
      <c r="K8" s="291"/>
      <c r="L8" s="288"/>
      <c r="M8" s="289"/>
      <c r="N8" s="289"/>
    </row>
    <row r="9" s="248" customFormat="1" ht="20.1" customHeight="1" spans="1:14">
      <c r="A9" s="269" t="s">
        <v>23</v>
      </c>
      <c r="B9" s="270" t="s">
        <v>24</v>
      </c>
      <c r="C9" s="263" t="s">
        <v>28</v>
      </c>
      <c r="D9" s="272" t="s">
        <v>30</v>
      </c>
      <c r="E9" s="277">
        <v>0.005</v>
      </c>
      <c r="F9" s="274" t="s">
        <v>27</v>
      </c>
      <c r="G9" s="275">
        <v>1926.0107724</v>
      </c>
      <c r="H9" s="276" t="s">
        <v>22</v>
      </c>
      <c r="I9" s="290">
        <v>0.22</v>
      </c>
      <c r="K9" s="291"/>
      <c r="L9" s="288"/>
      <c r="M9" s="289"/>
      <c r="N9" s="289"/>
    </row>
    <row r="10" s="248" customFormat="1" ht="20.1" customHeight="1" spans="1:14">
      <c r="A10" s="269" t="s">
        <v>23</v>
      </c>
      <c r="B10" s="278" t="s">
        <v>24</v>
      </c>
      <c r="C10" s="263" t="s">
        <v>28</v>
      </c>
      <c r="D10" s="272" t="s">
        <v>31</v>
      </c>
      <c r="E10" s="277">
        <v>0.005</v>
      </c>
      <c r="F10" s="274" t="s">
        <v>27</v>
      </c>
      <c r="G10" s="275">
        <v>2188.648605</v>
      </c>
      <c r="H10" s="276" t="s">
        <v>22</v>
      </c>
      <c r="I10" s="290">
        <v>0.22</v>
      </c>
      <c r="K10" s="291"/>
      <c r="L10" s="288"/>
      <c r="M10" s="289"/>
      <c r="N10" s="289"/>
    </row>
    <row r="11" s="248" customFormat="1" ht="20.1" customHeight="1" spans="1:14">
      <c r="A11" s="269" t="s">
        <v>19</v>
      </c>
      <c r="B11" s="278" t="s">
        <v>24</v>
      </c>
      <c r="C11" s="263" t="s">
        <v>28</v>
      </c>
      <c r="D11" s="272" t="s">
        <v>32</v>
      </c>
      <c r="E11" s="279">
        <v>1000</v>
      </c>
      <c r="F11" s="274" t="s">
        <v>17</v>
      </c>
      <c r="G11" s="275">
        <v>9105.996227328</v>
      </c>
      <c r="H11" s="276" t="s">
        <v>22</v>
      </c>
      <c r="I11" s="290">
        <v>0.22</v>
      </c>
      <c r="K11" s="291"/>
      <c r="L11" s="288"/>
      <c r="M11" s="289"/>
      <c r="N11" s="289"/>
    </row>
    <row r="12" s="248" customFormat="1" ht="20.1" customHeight="1" spans="1:14">
      <c r="A12" s="269" t="s">
        <v>23</v>
      </c>
      <c r="B12" s="278" t="s">
        <v>24</v>
      </c>
      <c r="C12" s="263" t="s">
        <v>28</v>
      </c>
      <c r="D12" s="272" t="s">
        <v>33</v>
      </c>
      <c r="E12" s="277">
        <v>0.005</v>
      </c>
      <c r="F12" s="274" t="s">
        <v>27</v>
      </c>
      <c r="G12" s="275">
        <v>2101.1026608</v>
      </c>
      <c r="H12" s="276" t="s">
        <v>22</v>
      </c>
      <c r="I12" s="290">
        <v>0.22</v>
      </c>
      <c r="K12" s="291"/>
      <c r="L12" s="288"/>
      <c r="M12" s="289"/>
      <c r="N12" s="289"/>
    </row>
    <row r="13" s="248" customFormat="1" ht="20.1" customHeight="1" spans="1:14">
      <c r="A13" s="269" t="s">
        <v>23</v>
      </c>
      <c r="B13" s="278" t="s">
        <v>34</v>
      </c>
      <c r="C13" s="263" t="s">
        <v>35</v>
      </c>
      <c r="D13" s="272" t="s">
        <v>36</v>
      </c>
      <c r="E13" s="279">
        <v>1000</v>
      </c>
      <c r="F13" s="274" t="s">
        <v>17</v>
      </c>
      <c r="G13" s="275">
        <v>9367.4160294</v>
      </c>
      <c r="H13" s="276" t="s">
        <v>22</v>
      </c>
      <c r="I13" s="290">
        <v>0.22</v>
      </c>
      <c r="K13" s="291"/>
      <c r="L13" s="288"/>
      <c r="M13" s="289"/>
      <c r="N13" s="289"/>
    </row>
    <row r="14" s="248" customFormat="1" ht="20.1" customHeight="1" spans="1:14">
      <c r="A14" s="269" t="s">
        <v>23</v>
      </c>
      <c r="B14" s="278" t="s">
        <v>34</v>
      </c>
      <c r="C14" s="263" t="s">
        <v>37</v>
      </c>
      <c r="D14" s="272" t="s">
        <v>38</v>
      </c>
      <c r="E14" s="279">
        <v>1000</v>
      </c>
      <c r="F14" s="274" t="s">
        <v>17</v>
      </c>
      <c r="G14" s="275">
        <v>11070.5825802</v>
      </c>
      <c r="H14" s="276" t="s">
        <v>22</v>
      </c>
      <c r="I14" s="290">
        <v>0.22</v>
      </c>
      <c r="K14" s="291"/>
      <c r="L14" s="288"/>
      <c r="M14" s="289"/>
      <c r="N14" s="289"/>
    </row>
    <row r="15" s="248" customFormat="1" ht="20.1" customHeight="1" spans="1:14">
      <c r="A15" s="269" t="s">
        <v>23</v>
      </c>
      <c r="B15" s="278" t="s">
        <v>34</v>
      </c>
      <c r="C15" s="263" t="s">
        <v>35</v>
      </c>
      <c r="D15" s="272" t="s">
        <v>39</v>
      </c>
      <c r="E15" s="279">
        <v>1000</v>
      </c>
      <c r="F15" s="274" t="s">
        <v>17</v>
      </c>
      <c r="G15" s="275">
        <v>11240.89923528</v>
      </c>
      <c r="H15" s="276" t="s">
        <v>22</v>
      </c>
      <c r="I15" s="290">
        <v>0.22</v>
      </c>
      <c r="K15" s="291"/>
      <c r="L15" s="288"/>
      <c r="M15" s="289"/>
      <c r="N15" s="289"/>
    </row>
    <row r="16" s="248" customFormat="1" ht="20.1" customHeight="1" spans="1:14">
      <c r="A16" s="269" t="s">
        <v>23</v>
      </c>
      <c r="B16" s="278" t="s">
        <v>34</v>
      </c>
      <c r="C16" s="263" t="s">
        <v>40</v>
      </c>
      <c r="D16" s="272" t="s">
        <v>41</v>
      </c>
      <c r="E16" s="279">
        <v>1000</v>
      </c>
      <c r="F16" s="274" t="s">
        <v>17</v>
      </c>
      <c r="G16" s="275">
        <v>8899.04522793</v>
      </c>
      <c r="H16" s="276" t="s">
        <v>22</v>
      </c>
      <c r="I16" s="290">
        <v>0.22</v>
      </c>
      <c r="K16" s="291"/>
      <c r="L16" s="288"/>
      <c r="M16" s="289"/>
      <c r="N16" s="289"/>
    </row>
    <row r="17" s="248" customFormat="1" ht="20.1" customHeight="1" spans="1:14">
      <c r="A17" s="269" t="s">
        <v>23</v>
      </c>
      <c r="B17" s="278" t="s">
        <v>34</v>
      </c>
      <c r="C17" s="263" t="s">
        <v>42</v>
      </c>
      <c r="D17" s="272" t="s">
        <v>43</v>
      </c>
      <c r="E17" s="279">
        <v>1000</v>
      </c>
      <c r="F17" s="274" t="s">
        <v>17</v>
      </c>
      <c r="G17" s="275">
        <v>8345.51609892</v>
      </c>
      <c r="H17" s="276" t="s">
        <v>22</v>
      </c>
      <c r="I17" s="290">
        <v>0.22</v>
      </c>
      <c r="K17" s="291"/>
      <c r="L17" s="288"/>
      <c r="M17" s="289"/>
      <c r="N17" s="289"/>
    </row>
    <row r="18" s="248" customFormat="1" ht="20.1" customHeight="1" spans="1:14">
      <c r="A18" s="269" t="s">
        <v>23</v>
      </c>
      <c r="B18" s="278" t="s">
        <v>34</v>
      </c>
      <c r="C18" s="263" t="s">
        <v>35</v>
      </c>
      <c r="D18" s="272" t="s">
        <v>44</v>
      </c>
      <c r="E18" s="279">
        <v>1000</v>
      </c>
      <c r="F18" s="274" t="s">
        <v>17</v>
      </c>
      <c r="G18" s="275">
        <v>10900.26592512</v>
      </c>
      <c r="H18" s="276" t="s">
        <v>22</v>
      </c>
      <c r="I18" s="290">
        <v>0.22</v>
      </c>
      <c r="K18" s="291"/>
      <c r="L18" s="288"/>
      <c r="M18" s="289"/>
      <c r="N18" s="289"/>
    </row>
    <row r="19" s="248" customFormat="1" ht="20.1" customHeight="1" spans="1:14">
      <c r="A19" s="269" t="s">
        <v>19</v>
      </c>
      <c r="B19" s="278" t="s">
        <v>45</v>
      </c>
      <c r="C19" s="263" t="s">
        <v>46</v>
      </c>
      <c r="D19" s="272" t="s">
        <v>47</v>
      </c>
      <c r="E19" s="279">
        <v>1000</v>
      </c>
      <c r="F19" s="274" t="s">
        <v>17</v>
      </c>
      <c r="G19" s="275">
        <v>6021.07013277</v>
      </c>
      <c r="H19" s="276" t="s">
        <v>22</v>
      </c>
      <c r="I19" s="290">
        <v>0.22</v>
      </c>
      <c r="K19" s="291"/>
      <c r="L19" s="288"/>
      <c r="M19" s="289"/>
      <c r="N19" s="289"/>
    </row>
    <row r="20" s="248" customFormat="1" ht="20.1" customHeight="1" spans="1:14">
      <c r="A20" s="261" t="s">
        <v>23</v>
      </c>
      <c r="B20" s="280" t="s">
        <v>48</v>
      </c>
      <c r="C20" s="263" t="s">
        <v>49</v>
      </c>
      <c r="D20" s="264" t="s">
        <v>50</v>
      </c>
      <c r="E20" s="265">
        <v>2500</v>
      </c>
      <c r="F20" s="266" t="s">
        <v>17</v>
      </c>
      <c r="G20" s="267">
        <v>5298.39854775</v>
      </c>
      <c r="H20" s="268" t="s">
        <v>18</v>
      </c>
      <c r="I20" s="287">
        <v>0.1</v>
      </c>
      <c r="K20" s="291"/>
      <c r="L20" s="288"/>
      <c r="M20" s="289"/>
      <c r="N20" s="289"/>
    </row>
    <row r="21" s="248" customFormat="1" ht="20.1" customHeight="1" spans="1:14">
      <c r="A21" s="261" t="s">
        <v>23</v>
      </c>
      <c r="B21" s="280" t="s">
        <v>48</v>
      </c>
      <c r="C21" s="263" t="s">
        <v>51</v>
      </c>
      <c r="D21" s="264" t="s">
        <v>52</v>
      </c>
      <c r="E21" s="265">
        <v>2500</v>
      </c>
      <c r="F21" s="266" t="s">
        <v>17</v>
      </c>
      <c r="G21" s="267">
        <v>5619.51361125</v>
      </c>
      <c r="H21" s="268" t="s">
        <v>18</v>
      </c>
      <c r="I21" s="287">
        <v>0.1</v>
      </c>
      <c r="K21" s="291"/>
      <c r="L21" s="288"/>
      <c r="M21" s="289"/>
      <c r="N21" s="289"/>
    </row>
    <row r="22" s="248" customFormat="1" ht="20.1" customHeight="1" spans="1:14">
      <c r="A22" s="261" t="s">
        <v>23</v>
      </c>
      <c r="B22" s="280" t="s">
        <v>48</v>
      </c>
      <c r="C22" s="263" t="s">
        <v>53</v>
      </c>
      <c r="D22" s="264" t="s">
        <v>54</v>
      </c>
      <c r="E22" s="265">
        <v>2500</v>
      </c>
      <c r="F22" s="266" t="s">
        <v>17</v>
      </c>
      <c r="G22" s="267">
        <v>4904.302788</v>
      </c>
      <c r="H22" s="268" t="s">
        <v>18</v>
      </c>
      <c r="I22" s="287">
        <v>0.1</v>
      </c>
      <c r="K22" s="291"/>
      <c r="L22" s="288"/>
      <c r="M22" s="289"/>
      <c r="N22" s="289"/>
    </row>
    <row r="23" s="248" customFormat="1" ht="20.1" customHeight="1" spans="1:14">
      <c r="A23" s="269" t="s">
        <v>23</v>
      </c>
      <c r="B23" s="278" t="s">
        <v>55</v>
      </c>
      <c r="C23" s="263" t="s">
        <v>56</v>
      </c>
      <c r="D23" s="272" t="s">
        <v>57</v>
      </c>
      <c r="E23" s="279">
        <v>2500</v>
      </c>
      <c r="F23" s="274" t="s">
        <v>17</v>
      </c>
      <c r="G23" s="275">
        <v>6049.99395</v>
      </c>
      <c r="H23" s="276" t="s">
        <v>22</v>
      </c>
      <c r="I23" s="290">
        <v>0.22</v>
      </c>
      <c r="K23" s="291"/>
      <c r="L23" s="288"/>
      <c r="M23" s="289"/>
      <c r="N23" s="289"/>
    </row>
    <row r="24" s="248" customFormat="1" ht="20.1" customHeight="1" spans="1:14">
      <c r="A24" s="269" t="s">
        <v>23</v>
      </c>
      <c r="B24" s="278" t="s">
        <v>55</v>
      </c>
      <c r="C24" s="263" t="s">
        <v>58</v>
      </c>
      <c r="D24" s="272" t="s">
        <v>59</v>
      </c>
      <c r="E24" s="279">
        <v>2500</v>
      </c>
      <c r="F24" s="274" t="s">
        <v>17</v>
      </c>
      <c r="G24" s="275">
        <v>6329.22444</v>
      </c>
      <c r="H24" s="276" t="s">
        <v>22</v>
      </c>
      <c r="I24" s="290">
        <v>0.22</v>
      </c>
      <c r="K24" s="291"/>
      <c r="L24" s="288"/>
      <c r="M24" s="289"/>
      <c r="N24" s="289"/>
    </row>
    <row r="25" s="248" customFormat="1" ht="20.1" customHeight="1" spans="1:14">
      <c r="A25" s="269" t="s">
        <v>23</v>
      </c>
      <c r="B25" s="278" t="s">
        <v>55</v>
      </c>
      <c r="C25" s="263" t="s">
        <v>60</v>
      </c>
      <c r="D25" s="272" t="s">
        <v>61</v>
      </c>
      <c r="E25" s="279">
        <v>2500</v>
      </c>
      <c r="F25" s="274" t="s">
        <v>17</v>
      </c>
      <c r="G25" s="275">
        <v>6301.301391</v>
      </c>
      <c r="H25" s="276" t="s">
        <v>22</v>
      </c>
      <c r="I25" s="290">
        <v>0.22</v>
      </c>
      <c r="K25" s="291"/>
      <c r="L25" s="288"/>
      <c r="M25" s="289"/>
      <c r="N25" s="289"/>
    </row>
    <row r="26" s="248" customFormat="1" ht="20.1" customHeight="1" spans="1:14">
      <c r="A26" s="269" t="s">
        <v>23</v>
      </c>
      <c r="B26" s="278" t="s">
        <v>55</v>
      </c>
      <c r="C26" s="263" t="s">
        <v>58</v>
      </c>
      <c r="D26" s="272" t="s">
        <v>62</v>
      </c>
      <c r="E26" s="273">
        <v>2500</v>
      </c>
      <c r="F26" s="274" t="s">
        <v>17</v>
      </c>
      <c r="G26" s="275">
        <v>5565</v>
      </c>
      <c r="H26" s="276" t="s">
        <v>22</v>
      </c>
      <c r="I26" s="290">
        <v>0.22</v>
      </c>
      <c r="K26" s="291"/>
      <c r="L26" s="288"/>
      <c r="M26" s="289"/>
      <c r="N26" s="289"/>
    </row>
    <row r="27" s="248" customFormat="1" ht="20.1" customHeight="1" spans="1:14">
      <c r="A27" s="261" t="s">
        <v>23</v>
      </c>
      <c r="B27" s="280" t="s">
        <v>63</v>
      </c>
      <c r="C27" s="263" t="s">
        <v>56</v>
      </c>
      <c r="D27" s="264" t="s">
        <v>64</v>
      </c>
      <c r="E27" s="265">
        <v>2500</v>
      </c>
      <c r="F27" s="266" t="s">
        <v>17</v>
      </c>
      <c r="G27" s="267">
        <v>3679.4434359375</v>
      </c>
      <c r="H27" s="268" t="s">
        <v>18</v>
      </c>
      <c r="I27" s="287">
        <v>0.1</v>
      </c>
      <c r="K27" s="291"/>
      <c r="L27" s="288"/>
      <c r="M27" s="289"/>
      <c r="N27" s="289"/>
    </row>
    <row r="28" s="249" customFormat="1" ht="20.1" customHeight="1" spans="1:14">
      <c r="A28" s="269" t="s">
        <v>23</v>
      </c>
      <c r="B28" s="278" t="s">
        <v>65</v>
      </c>
      <c r="C28" s="263" t="s">
        <v>66</v>
      </c>
      <c r="D28" s="272" t="s">
        <v>67</v>
      </c>
      <c r="E28" s="279">
        <v>2500</v>
      </c>
      <c r="F28" s="274" t="s">
        <v>17</v>
      </c>
      <c r="G28" s="275">
        <v>8877.20266125</v>
      </c>
      <c r="H28" s="276" t="s">
        <v>22</v>
      </c>
      <c r="I28" s="290">
        <v>0.22</v>
      </c>
      <c r="K28" s="292"/>
      <c r="L28" s="293"/>
      <c r="M28" s="289"/>
      <c r="N28" s="289"/>
    </row>
    <row r="29" s="249" customFormat="1" ht="20.1" customHeight="1" spans="1:14">
      <c r="A29" s="269" t="s">
        <v>23</v>
      </c>
      <c r="B29" s="278" t="s">
        <v>65</v>
      </c>
      <c r="C29" s="263" t="s">
        <v>68</v>
      </c>
      <c r="D29" s="272" t="s">
        <v>69</v>
      </c>
      <c r="E29" s="279">
        <v>2500</v>
      </c>
      <c r="F29" s="274" t="s">
        <v>17</v>
      </c>
      <c r="G29" s="275">
        <v>10168.43213925</v>
      </c>
      <c r="H29" s="276" t="s">
        <v>22</v>
      </c>
      <c r="I29" s="290">
        <v>0.22</v>
      </c>
      <c r="K29" s="292"/>
      <c r="L29" s="293"/>
      <c r="M29" s="289"/>
      <c r="N29" s="289"/>
    </row>
    <row r="30" s="249" customFormat="1" ht="20.1" customHeight="1" spans="1:14">
      <c r="A30" s="269" t="s">
        <v>23</v>
      </c>
      <c r="B30" s="278" t="s">
        <v>65</v>
      </c>
      <c r="C30" s="263" t="s">
        <v>70</v>
      </c>
      <c r="D30" s="272" t="s">
        <v>71</v>
      </c>
      <c r="E30" s="279">
        <v>2500</v>
      </c>
      <c r="F30" s="274" t="s">
        <v>17</v>
      </c>
      <c r="G30" s="275">
        <v>7875</v>
      </c>
      <c r="H30" s="276" t="s">
        <v>22</v>
      </c>
      <c r="I30" s="290">
        <v>0.22</v>
      </c>
      <c r="K30" s="292"/>
      <c r="L30" s="293"/>
      <c r="M30" s="289"/>
      <c r="N30" s="289"/>
    </row>
    <row r="31" s="249" customFormat="1" ht="20.1" customHeight="1" spans="1:14">
      <c r="A31" s="269" t="s">
        <v>23</v>
      </c>
      <c r="B31" s="278" t="s">
        <v>65</v>
      </c>
      <c r="C31" s="263" t="s">
        <v>72</v>
      </c>
      <c r="D31" s="272" t="s">
        <v>73</v>
      </c>
      <c r="E31" s="279">
        <v>2500</v>
      </c>
      <c r="F31" s="274" t="s">
        <v>17</v>
      </c>
      <c r="G31" s="275">
        <v>9119.308188375</v>
      </c>
      <c r="H31" s="276" t="s">
        <v>22</v>
      </c>
      <c r="I31" s="290">
        <v>0.22</v>
      </c>
      <c r="K31" s="292"/>
      <c r="L31" s="293"/>
      <c r="M31" s="289"/>
      <c r="N31" s="289"/>
    </row>
    <row r="32" s="249" customFormat="1" ht="20.1" customHeight="1" spans="1:14">
      <c r="A32" s="269" t="s">
        <v>23</v>
      </c>
      <c r="B32" s="278" t="s">
        <v>65</v>
      </c>
      <c r="C32" s="263" t="s">
        <v>66</v>
      </c>
      <c r="D32" s="272" t="s">
        <v>74</v>
      </c>
      <c r="E32" s="279">
        <v>2500</v>
      </c>
      <c r="F32" s="274" t="s">
        <v>17</v>
      </c>
      <c r="G32" s="275">
        <v>11159.911917</v>
      </c>
      <c r="H32" s="276" t="s">
        <v>22</v>
      </c>
      <c r="I32" s="290">
        <v>0.22</v>
      </c>
      <c r="K32" s="292"/>
      <c r="L32" s="293"/>
      <c r="M32" s="289"/>
      <c r="N32" s="289"/>
    </row>
    <row r="33" s="249" customFormat="1" ht="20.1" customHeight="1" spans="1:14">
      <c r="A33" s="269" t="s">
        <v>23</v>
      </c>
      <c r="B33" s="278" t="s">
        <v>65</v>
      </c>
      <c r="C33" s="263" t="s">
        <v>75</v>
      </c>
      <c r="D33" s="272" t="s">
        <v>76</v>
      </c>
      <c r="E33" s="279">
        <v>2500</v>
      </c>
      <c r="F33" s="274" t="s">
        <v>17</v>
      </c>
      <c r="G33" s="275">
        <v>6940.35844425</v>
      </c>
      <c r="H33" s="276" t="s">
        <v>22</v>
      </c>
      <c r="I33" s="290">
        <v>0.22</v>
      </c>
      <c r="K33" s="292"/>
      <c r="L33" s="293"/>
      <c r="M33" s="289"/>
      <c r="N33" s="289"/>
    </row>
    <row r="34" s="249" customFormat="1" ht="20.1" customHeight="1" spans="1:14">
      <c r="A34" s="269" t="s">
        <v>23</v>
      </c>
      <c r="B34" s="278" t="s">
        <v>65</v>
      </c>
      <c r="C34" s="263" t="s">
        <v>66</v>
      </c>
      <c r="D34" s="272" t="s">
        <v>77</v>
      </c>
      <c r="E34" s="279">
        <v>2500</v>
      </c>
      <c r="F34" s="274" t="s">
        <v>17</v>
      </c>
      <c r="G34" s="275">
        <v>9200.01003075</v>
      </c>
      <c r="H34" s="276" t="s">
        <v>22</v>
      </c>
      <c r="I34" s="290">
        <v>0.22</v>
      </c>
      <c r="K34" s="292"/>
      <c r="L34" s="293"/>
      <c r="M34" s="289"/>
      <c r="N34" s="289"/>
    </row>
    <row r="35" s="249" customFormat="1" ht="20.1" customHeight="1" spans="1:14">
      <c r="A35" s="269" t="s">
        <v>23</v>
      </c>
      <c r="B35" s="278" t="s">
        <v>65</v>
      </c>
      <c r="C35" s="263" t="s">
        <v>78</v>
      </c>
      <c r="D35" s="272" t="s">
        <v>79</v>
      </c>
      <c r="E35" s="279">
        <v>2500</v>
      </c>
      <c r="F35" s="274" t="s">
        <v>17</v>
      </c>
      <c r="G35" s="275">
        <v>6074.6477715</v>
      </c>
      <c r="H35" s="276" t="s">
        <v>22</v>
      </c>
      <c r="I35" s="290">
        <v>0.22</v>
      </c>
      <c r="K35" s="292"/>
      <c r="L35" s="293"/>
      <c r="M35" s="289"/>
      <c r="N35" s="289"/>
    </row>
    <row r="36" s="248" customFormat="1" ht="20.1" customHeight="1" spans="1:14">
      <c r="A36" s="281" t="s">
        <v>23</v>
      </c>
      <c r="B36" s="280" t="s">
        <v>80</v>
      </c>
      <c r="C36" s="263" t="s">
        <v>81</v>
      </c>
      <c r="D36" s="264" t="s">
        <v>82</v>
      </c>
      <c r="E36" s="265">
        <v>5000</v>
      </c>
      <c r="F36" s="266" t="s">
        <v>17</v>
      </c>
      <c r="G36" s="267">
        <v>11401.7435152031</v>
      </c>
      <c r="H36" s="268" t="s">
        <v>18</v>
      </c>
      <c r="I36" s="287">
        <v>0.1</v>
      </c>
      <c r="K36" s="291"/>
      <c r="L36" s="288"/>
      <c r="M36" s="289"/>
      <c r="N36" s="289"/>
    </row>
    <row r="37" s="248" customFormat="1" ht="20.1" customHeight="1" spans="1:14">
      <c r="A37" s="281" t="s">
        <v>23</v>
      </c>
      <c r="B37" s="280" t="s">
        <v>80</v>
      </c>
      <c r="C37" s="263" t="s">
        <v>81</v>
      </c>
      <c r="D37" s="264" t="s">
        <v>83</v>
      </c>
      <c r="E37" s="265">
        <v>5000</v>
      </c>
      <c r="F37" s="266" t="s">
        <v>17</v>
      </c>
      <c r="G37" s="267">
        <v>14945.5619775</v>
      </c>
      <c r="H37" s="268" t="s">
        <v>18</v>
      </c>
      <c r="I37" s="287">
        <v>0.1</v>
      </c>
      <c r="K37" s="291"/>
      <c r="L37" s="288"/>
      <c r="M37" s="289"/>
      <c r="N37" s="289"/>
    </row>
    <row r="38" s="248" customFormat="1" ht="20.1" customHeight="1" spans="1:14">
      <c r="A38" s="281" t="s">
        <v>23</v>
      </c>
      <c r="B38" s="280" t="s">
        <v>80</v>
      </c>
      <c r="C38" s="263" t="s">
        <v>81</v>
      </c>
      <c r="D38" s="264" t="s">
        <v>84</v>
      </c>
      <c r="E38" s="265">
        <v>5000</v>
      </c>
      <c r="F38" s="266" t="s">
        <v>17</v>
      </c>
      <c r="G38" s="267">
        <v>10767.46657518</v>
      </c>
      <c r="H38" s="268" t="s">
        <v>18</v>
      </c>
      <c r="I38" s="287">
        <v>0.1</v>
      </c>
      <c r="K38" s="291"/>
      <c r="L38" s="288"/>
      <c r="M38" s="289"/>
      <c r="N38" s="289"/>
    </row>
    <row r="39" s="248" customFormat="1" ht="20.1" customHeight="1" spans="1:14">
      <c r="A39" s="281" t="s">
        <v>23</v>
      </c>
      <c r="B39" s="261" t="s">
        <v>85</v>
      </c>
      <c r="C39" s="263" t="s">
        <v>86</v>
      </c>
      <c r="D39" s="264" t="s">
        <v>87</v>
      </c>
      <c r="E39" s="265">
        <v>50000</v>
      </c>
      <c r="F39" s="266" t="s">
        <v>17</v>
      </c>
      <c r="G39" s="267">
        <v>85373.30765358</v>
      </c>
      <c r="H39" s="268" t="s">
        <v>18</v>
      </c>
      <c r="I39" s="287">
        <v>0.1</v>
      </c>
      <c r="K39" s="291"/>
      <c r="L39" s="288"/>
      <c r="M39" s="289"/>
      <c r="N39" s="289"/>
    </row>
    <row r="40" s="248" customFormat="1" ht="20.1" customHeight="1" spans="1:14">
      <c r="A40" s="261" t="s">
        <v>23</v>
      </c>
      <c r="B40" s="280" t="s">
        <v>85</v>
      </c>
      <c r="C40" s="263" t="s">
        <v>88</v>
      </c>
      <c r="D40" s="264" t="s">
        <v>89</v>
      </c>
      <c r="E40" s="265">
        <v>5000</v>
      </c>
      <c r="F40" s="266" t="s">
        <v>17</v>
      </c>
      <c r="G40" s="267">
        <v>13133.887965</v>
      </c>
      <c r="H40" s="268" t="s">
        <v>18</v>
      </c>
      <c r="I40" s="287">
        <v>0.1</v>
      </c>
      <c r="K40" s="291"/>
      <c r="L40" s="288"/>
      <c r="M40" s="289"/>
      <c r="N40" s="289"/>
    </row>
    <row r="41" s="248" customFormat="1" ht="20.1" customHeight="1" spans="1:14">
      <c r="A41" s="261" t="s">
        <v>23</v>
      </c>
      <c r="B41" s="280" t="s">
        <v>85</v>
      </c>
      <c r="C41" s="263" t="s">
        <v>88</v>
      </c>
      <c r="D41" s="264" t="s">
        <v>89</v>
      </c>
      <c r="E41" s="265">
        <v>50000</v>
      </c>
      <c r="F41" s="266" t="s">
        <v>17</v>
      </c>
      <c r="G41" s="267">
        <v>129302.61795</v>
      </c>
      <c r="H41" s="268" t="s">
        <v>18</v>
      </c>
      <c r="I41" s="287">
        <v>0.1</v>
      </c>
      <c r="K41" s="291"/>
      <c r="L41" s="288"/>
      <c r="M41" s="289"/>
      <c r="N41" s="289"/>
    </row>
    <row r="42" s="248" customFormat="1" ht="20.1" customHeight="1" spans="1:14">
      <c r="A42" s="261" t="s">
        <v>23</v>
      </c>
      <c r="B42" s="280" t="s">
        <v>85</v>
      </c>
      <c r="C42" s="263" t="s">
        <v>88</v>
      </c>
      <c r="D42" s="264" t="s">
        <v>89</v>
      </c>
      <c r="E42" s="265">
        <v>100000</v>
      </c>
      <c r="F42" s="266" t="s">
        <v>17</v>
      </c>
      <c r="G42" s="282">
        <v>219052.395</v>
      </c>
      <c r="H42" s="268" t="s">
        <v>18</v>
      </c>
      <c r="I42" s="287">
        <v>0.1</v>
      </c>
      <c r="K42" s="291"/>
      <c r="L42" s="288"/>
      <c r="M42" s="289"/>
      <c r="N42" s="289"/>
    </row>
    <row r="43" s="248" customFormat="1" ht="20.1" customHeight="1" spans="1:14">
      <c r="A43" s="281" t="s">
        <v>23</v>
      </c>
      <c r="B43" s="261" t="s">
        <v>85</v>
      </c>
      <c r="C43" s="263" t="s">
        <v>90</v>
      </c>
      <c r="D43" s="264" t="s">
        <v>91</v>
      </c>
      <c r="E43" s="265">
        <v>5000</v>
      </c>
      <c r="F43" s="266" t="s">
        <v>17</v>
      </c>
      <c r="G43" s="267">
        <v>10510.3167128663</v>
      </c>
      <c r="H43" s="268" t="s">
        <v>18</v>
      </c>
      <c r="I43" s="287">
        <v>0.1</v>
      </c>
      <c r="K43" s="291"/>
      <c r="L43" s="288"/>
      <c r="M43" s="289"/>
      <c r="N43" s="289"/>
    </row>
    <row r="44" s="248" customFormat="1" ht="20.1" customHeight="1" spans="1:14">
      <c r="A44" s="281" t="s">
        <v>23</v>
      </c>
      <c r="B44" s="261" t="s">
        <v>85</v>
      </c>
      <c r="C44" s="263" t="s">
        <v>90</v>
      </c>
      <c r="D44" s="264" t="s">
        <v>91</v>
      </c>
      <c r="E44" s="265">
        <v>50000</v>
      </c>
      <c r="F44" s="266" t="s">
        <v>17</v>
      </c>
      <c r="G44" s="267">
        <v>102453.50745315</v>
      </c>
      <c r="H44" s="268" t="s">
        <v>18</v>
      </c>
      <c r="I44" s="287">
        <v>0.1</v>
      </c>
      <c r="K44" s="291"/>
      <c r="L44" s="288"/>
      <c r="M44" s="289"/>
      <c r="N44" s="289"/>
    </row>
    <row r="45" s="248" customFormat="1" ht="20.1" customHeight="1" spans="1:14">
      <c r="A45" s="281" t="s">
        <v>23</v>
      </c>
      <c r="B45" s="261" t="s">
        <v>85</v>
      </c>
      <c r="C45" s="263" t="s">
        <v>90</v>
      </c>
      <c r="D45" s="264" t="s">
        <v>91</v>
      </c>
      <c r="E45" s="265">
        <v>100000</v>
      </c>
      <c r="F45" s="266" t="s">
        <v>17</v>
      </c>
      <c r="G45" s="267">
        <v>171834.898095</v>
      </c>
      <c r="H45" s="268" t="s">
        <v>18</v>
      </c>
      <c r="I45" s="287">
        <v>0.1</v>
      </c>
      <c r="K45" s="291"/>
      <c r="L45" s="288"/>
      <c r="M45" s="289"/>
      <c r="N45" s="289"/>
    </row>
    <row r="46" s="248" customFormat="1" ht="20.1" customHeight="1" spans="1:14">
      <c r="A46" s="281" t="s">
        <v>23</v>
      </c>
      <c r="B46" s="261" t="s">
        <v>85</v>
      </c>
      <c r="C46" s="263" t="s">
        <v>90</v>
      </c>
      <c r="D46" s="283" t="s">
        <v>92</v>
      </c>
      <c r="E46" s="265">
        <v>5000</v>
      </c>
      <c r="F46" s="266" t="s">
        <v>17</v>
      </c>
      <c r="G46" s="267">
        <v>8259.600132</v>
      </c>
      <c r="H46" s="268" t="s">
        <v>18</v>
      </c>
      <c r="I46" s="287">
        <v>0.1</v>
      </c>
      <c r="K46" s="291"/>
      <c r="L46" s="288"/>
      <c r="M46" s="289"/>
      <c r="N46" s="289"/>
    </row>
    <row r="47" s="248" customFormat="1" ht="20.1" customHeight="1" spans="1:14">
      <c r="A47" s="281" t="s">
        <v>23</v>
      </c>
      <c r="B47" s="261" t="s">
        <v>85</v>
      </c>
      <c r="C47" s="263" t="s">
        <v>93</v>
      </c>
      <c r="D47" s="283" t="s">
        <v>94</v>
      </c>
      <c r="E47" s="265">
        <v>5000</v>
      </c>
      <c r="F47" s="266" t="s">
        <v>17</v>
      </c>
      <c r="G47" s="267">
        <v>8067.516408</v>
      </c>
      <c r="H47" s="268" t="s">
        <v>18</v>
      </c>
      <c r="I47" s="287">
        <v>0.1</v>
      </c>
      <c r="K47" s="291"/>
      <c r="L47" s="288"/>
      <c r="M47" s="289"/>
      <c r="N47" s="289"/>
    </row>
    <row r="48" s="248" customFormat="1" ht="20.1" customHeight="1" spans="1:14">
      <c r="A48" s="281" t="s">
        <v>23</v>
      </c>
      <c r="B48" s="261" t="s">
        <v>85</v>
      </c>
      <c r="C48" s="263" t="s">
        <v>90</v>
      </c>
      <c r="D48" s="283" t="s">
        <v>95</v>
      </c>
      <c r="E48" s="265">
        <v>5000</v>
      </c>
      <c r="F48" s="266" t="s">
        <v>17</v>
      </c>
      <c r="G48" s="267">
        <v>9948.3362055</v>
      </c>
      <c r="H48" s="268" t="s">
        <v>18</v>
      </c>
      <c r="I48" s="287">
        <v>0.1</v>
      </c>
      <c r="K48" s="291"/>
      <c r="L48" s="288"/>
      <c r="M48" s="289"/>
      <c r="N48" s="289"/>
    </row>
    <row r="49" s="248" customFormat="1" ht="20.1" customHeight="1" spans="1:14">
      <c r="A49" s="281" t="s">
        <v>23</v>
      </c>
      <c r="B49" s="261" t="s">
        <v>85</v>
      </c>
      <c r="C49" s="263" t="s">
        <v>90</v>
      </c>
      <c r="D49" s="283" t="s">
        <v>95</v>
      </c>
      <c r="E49" s="265">
        <v>50000</v>
      </c>
      <c r="F49" s="266" t="s">
        <v>17</v>
      </c>
      <c r="G49" s="267">
        <v>94028.285925</v>
      </c>
      <c r="H49" s="268" t="s">
        <v>18</v>
      </c>
      <c r="I49" s="287">
        <v>0.1</v>
      </c>
      <c r="K49" s="291"/>
      <c r="L49" s="288"/>
      <c r="M49" s="289"/>
      <c r="N49" s="289"/>
    </row>
    <row r="50" s="248" customFormat="1" ht="20.1" customHeight="1" spans="1:14">
      <c r="A50" s="261" t="s">
        <v>23</v>
      </c>
      <c r="B50" s="280" t="s">
        <v>85</v>
      </c>
      <c r="C50" s="263" t="s">
        <v>96</v>
      </c>
      <c r="D50" s="264" t="s">
        <v>97</v>
      </c>
      <c r="E50" s="265">
        <v>5000</v>
      </c>
      <c r="F50" s="266" t="s">
        <v>17</v>
      </c>
      <c r="G50" s="267">
        <v>10875.12492906</v>
      </c>
      <c r="H50" s="268" t="s">
        <v>18</v>
      </c>
      <c r="I50" s="287">
        <v>0.1</v>
      </c>
      <c r="K50" s="291"/>
      <c r="L50" s="288"/>
      <c r="M50" s="289"/>
      <c r="N50" s="289"/>
    </row>
    <row r="51" s="248" customFormat="1" ht="20.1" customHeight="1" spans="1:14">
      <c r="A51" s="261" t="s">
        <v>23</v>
      </c>
      <c r="B51" s="280" t="s">
        <v>85</v>
      </c>
      <c r="C51" s="263" t="s">
        <v>96</v>
      </c>
      <c r="D51" s="264" t="s">
        <v>97</v>
      </c>
      <c r="E51" s="265">
        <v>50000</v>
      </c>
      <c r="F51" s="266" t="s">
        <v>17</v>
      </c>
      <c r="G51" s="267">
        <v>103221.5247504</v>
      </c>
      <c r="H51" s="268" t="s">
        <v>18</v>
      </c>
      <c r="I51" s="287">
        <v>0.1</v>
      </c>
      <c r="K51" s="291"/>
      <c r="L51" s="288"/>
      <c r="M51" s="289"/>
      <c r="N51" s="289"/>
    </row>
    <row r="52" s="248" customFormat="1" ht="20.1" customHeight="1" spans="1:14">
      <c r="A52" s="281" t="s">
        <v>19</v>
      </c>
      <c r="B52" s="261" t="s">
        <v>85</v>
      </c>
      <c r="C52" s="284" t="s">
        <v>98</v>
      </c>
      <c r="D52" s="264" t="s">
        <v>99</v>
      </c>
      <c r="E52" s="265">
        <v>100000</v>
      </c>
      <c r="F52" s="266" t="s">
        <v>17</v>
      </c>
      <c r="G52" s="267">
        <v>139665.04267248</v>
      </c>
      <c r="H52" s="268" t="s">
        <v>18</v>
      </c>
      <c r="I52" s="287">
        <v>0.1</v>
      </c>
      <c r="K52" s="291"/>
      <c r="L52" s="288"/>
      <c r="M52" s="289"/>
      <c r="N52" s="289"/>
    </row>
    <row r="53" s="248" customFormat="1" ht="20.1" customHeight="1" spans="1:14">
      <c r="A53" s="261" t="s">
        <v>19</v>
      </c>
      <c r="B53" s="262" t="s">
        <v>100</v>
      </c>
      <c r="C53" s="285" t="s">
        <v>101</v>
      </c>
      <c r="D53" s="264" t="s">
        <v>102</v>
      </c>
      <c r="E53" s="265">
        <v>500000</v>
      </c>
      <c r="F53" s="266" t="s">
        <v>17</v>
      </c>
      <c r="G53" s="267">
        <v>67008.790134</v>
      </c>
      <c r="H53" s="268" t="s">
        <v>18</v>
      </c>
      <c r="I53" s="287">
        <v>0.1</v>
      </c>
      <c r="K53" s="291"/>
      <c r="L53" s="288"/>
      <c r="M53" s="289"/>
      <c r="N53" s="289"/>
    </row>
    <row r="54" s="248" customFormat="1" ht="20.1" customHeight="1" spans="1:14">
      <c r="A54" s="261" t="s">
        <v>23</v>
      </c>
      <c r="B54" s="280" t="s">
        <v>100</v>
      </c>
      <c r="C54" s="263" t="s">
        <v>103</v>
      </c>
      <c r="D54" s="264" t="s">
        <v>104</v>
      </c>
      <c r="E54" s="265">
        <v>100000</v>
      </c>
      <c r="F54" s="266" t="s">
        <v>17</v>
      </c>
      <c r="G54" s="267">
        <v>15986.8290681</v>
      </c>
      <c r="H54" s="268" t="s">
        <v>18</v>
      </c>
      <c r="I54" s="287">
        <v>0.1</v>
      </c>
      <c r="K54" s="291"/>
      <c r="L54" s="288"/>
      <c r="M54" s="289"/>
      <c r="N54" s="289"/>
    </row>
    <row r="55" s="248" customFormat="1" ht="18" spans="1:14">
      <c r="A55" s="261" t="s">
        <v>23</v>
      </c>
      <c r="B55" s="280" t="s">
        <v>100</v>
      </c>
      <c r="C55" s="263" t="s">
        <v>103</v>
      </c>
      <c r="D55" s="264" t="s">
        <v>105</v>
      </c>
      <c r="E55" s="265">
        <v>500000</v>
      </c>
      <c r="F55" s="266" t="s">
        <v>17</v>
      </c>
      <c r="G55" s="267">
        <v>77239.735947</v>
      </c>
      <c r="H55" s="268" t="s">
        <v>18</v>
      </c>
      <c r="I55" s="287">
        <v>0.1</v>
      </c>
      <c r="K55" s="291"/>
      <c r="L55" s="288"/>
      <c r="M55" s="289"/>
      <c r="N55" s="289"/>
    </row>
    <row r="56" s="248" customFormat="1" ht="20.1" customHeight="1" spans="1:14">
      <c r="A56" s="261" t="s">
        <v>23</v>
      </c>
      <c r="B56" s="280" t="s">
        <v>100</v>
      </c>
      <c r="C56" s="263" t="s">
        <v>103</v>
      </c>
      <c r="D56" s="264" t="s">
        <v>106</v>
      </c>
      <c r="E56" s="265">
        <v>250000</v>
      </c>
      <c r="F56" s="266" t="s">
        <v>17</v>
      </c>
      <c r="G56" s="267">
        <v>40416.1409025</v>
      </c>
      <c r="H56" s="268" t="s">
        <v>18</v>
      </c>
      <c r="I56" s="287">
        <v>0.1</v>
      </c>
      <c r="K56" s="291"/>
      <c r="L56" s="288"/>
      <c r="M56" s="289"/>
      <c r="N56" s="289"/>
    </row>
    <row r="57" s="248" customFormat="1" ht="20.1" customHeight="1" spans="1:14">
      <c r="A57" s="261" t="s">
        <v>19</v>
      </c>
      <c r="B57" s="262" t="s">
        <v>100</v>
      </c>
      <c r="C57" s="285" t="s">
        <v>107</v>
      </c>
      <c r="D57" s="283" t="s">
        <v>108</v>
      </c>
      <c r="E57" s="265">
        <v>500000</v>
      </c>
      <c r="F57" s="266" t="s">
        <v>17</v>
      </c>
      <c r="G57" s="267">
        <v>71400.71706075</v>
      </c>
      <c r="H57" s="268" t="s">
        <v>18</v>
      </c>
      <c r="I57" s="287">
        <v>0.1</v>
      </c>
      <c r="K57" s="291"/>
      <c r="L57" s="288"/>
      <c r="M57" s="289"/>
      <c r="N57" s="289"/>
    </row>
    <row r="58" s="248" customFormat="1" ht="20.1" customHeight="1" spans="1:14">
      <c r="A58" s="261" t="s">
        <v>19</v>
      </c>
      <c r="B58" s="262" t="s">
        <v>100</v>
      </c>
      <c r="C58" s="285" t="s">
        <v>107</v>
      </c>
      <c r="D58" s="264" t="s">
        <v>109</v>
      </c>
      <c r="E58" s="265">
        <v>500000</v>
      </c>
      <c r="F58" s="266" t="s">
        <v>17</v>
      </c>
      <c r="G58" s="267">
        <v>71102.9417175</v>
      </c>
      <c r="H58" s="268" t="s">
        <v>18</v>
      </c>
      <c r="I58" s="287">
        <v>0.1</v>
      </c>
      <c r="K58" s="291"/>
      <c r="L58" s="288"/>
      <c r="M58" s="289"/>
      <c r="N58" s="289"/>
    </row>
    <row r="59" s="248" customFormat="1" ht="20.1" customHeight="1" spans="1:14">
      <c r="A59" s="261" t="s">
        <v>19</v>
      </c>
      <c r="B59" s="262" t="s">
        <v>100</v>
      </c>
      <c r="C59" s="285" t="s">
        <v>101</v>
      </c>
      <c r="D59" s="264" t="s">
        <v>110</v>
      </c>
      <c r="E59" s="265">
        <v>500000</v>
      </c>
      <c r="F59" s="266" t="s">
        <v>17</v>
      </c>
      <c r="G59" s="267">
        <v>75175.9273881</v>
      </c>
      <c r="H59" s="268" t="s">
        <v>18</v>
      </c>
      <c r="I59" s="287">
        <v>0.1</v>
      </c>
      <c r="K59" s="291"/>
      <c r="L59" s="288"/>
      <c r="M59" s="289"/>
      <c r="N59" s="289"/>
    </row>
    <row r="60" s="248" customFormat="1" ht="20.1" customHeight="1" spans="1:14">
      <c r="A60" s="261" t="s">
        <v>19</v>
      </c>
      <c r="B60" s="262" t="s">
        <v>100</v>
      </c>
      <c r="C60" s="285" t="s">
        <v>101</v>
      </c>
      <c r="D60" s="264" t="s">
        <v>111</v>
      </c>
      <c r="E60" s="265">
        <v>500000</v>
      </c>
      <c r="F60" s="266" t="s">
        <v>17</v>
      </c>
      <c r="G60" s="267">
        <v>72596.5911396</v>
      </c>
      <c r="H60" s="268" t="s">
        <v>18</v>
      </c>
      <c r="I60" s="287">
        <v>0.1</v>
      </c>
      <c r="K60" s="291"/>
      <c r="L60" s="288"/>
      <c r="M60" s="289"/>
      <c r="N60" s="289"/>
    </row>
    <row r="61" s="248" customFormat="1" ht="20.1" customHeight="1" spans="1:14">
      <c r="A61" s="261" t="s">
        <v>19</v>
      </c>
      <c r="B61" s="262" t="s">
        <v>100</v>
      </c>
      <c r="C61" s="285" t="s">
        <v>107</v>
      </c>
      <c r="D61" s="264" t="s">
        <v>112</v>
      </c>
      <c r="E61" s="265">
        <v>500000</v>
      </c>
      <c r="F61" s="266" t="s">
        <v>17</v>
      </c>
      <c r="G61" s="267">
        <v>78622.85855655</v>
      </c>
      <c r="H61" s="268" t="s">
        <v>18</v>
      </c>
      <c r="I61" s="287">
        <v>0.1</v>
      </c>
      <c r="K61" s="291"/>
      <c r="L61" s="288"/>
      <c r="M61" s="289"/>
      <c r="N61" s="289"/>
    </row>
    <row r="62" s="248" customFormat="1" ht="20.1" customHeight="1" spans="1:14">
      <c r="A62" s="261" t="s">
        <v>19</v>
      </c>
      <c r="B62" s="262" t="s">
        <v>100</v>
      </c>
      <c r="C62" s="285" t="s">
        <v>107</v>
      </c>
      <c r="D62" s="264" t="s">
        <v>113</v>
      </c>
      <c r="E62" s="265">
        <v>500000</v>
      </c>
      <c r="F62" s="266" t="s">
        <v>17</v>
      </c>
      <c r="G62" s="267">
        <v>79624.6425975</v>
      </c>
      <c r="H62" s="268" t="s">
        <v>18</v>
      </c>
      <c r="I62" s="287">
        <v>0.1</v>
      </c>
      <c r="K62" s="291"/>
      <c r="L62" s="288"/>
      <c r="M62" s="289"/>
      <c r="N62" s="289"/>
    </row>
    <row r="63" s="248" customFormat="1" ht="20.1" customHeight="1" spans="1:14">
      <c r="A63" s="261" t="s">
        <v>19</v>
      </c>
      <c r="B63" s="262" t="s">
        <v>100</v>
      </c>
      <c r="C63" s="285" t="s">
        <v>101</v>
      </c>
      <c r="D63" s="264" t="s">
        <v>114</v>
      </c>
      <c r="E63" s="265">
        <v>500000</v>
      </c>
      <c r="F63" s="266" t="s">
        <v>17</v>
      </c>
      <c r="G63" s="267">
        <v>84449.813627025</v>
      </c>
      <c r="H63" s="268" t="s">
        <v>18</v>
      </c>
      <c r="I63" s="287">
        <v>0.1</v>
      </c>
      <c r="K63" s="291"/>
      <c r="L63" s="288"/>
      <c r="M63" s="289"/>
      <c r="N63" s="289"/>
    </row>
    <row r="64" s="248" customFormat="1" ht="20.1" customHeight="1" spans="1:14">
      <c r="A64" s="261" t="s">
        <v>19</v>
      </c>
      <c r="B64" s="262" t="s">
        <v>100</v>
      </c>
      <c r="C64" s="263" t="s">
        <v>101</v>
      </c>
      <c r="D64" s="264" t="s">
        <v>115</v>
      </c>
      <c r="E64" s="265">
        <v>500000</v>
      </c>
      <c r="F64" s="266" t="s">
        <v>17</v>
      </c>
      <c r="G64" s="267">
        <v>69371.00285115</v>
      </c>
      <c r="H64" s="268" t="s">
        <v>18</v>
      </c>
      <c r="I64" s="287">
        <v>0.1</v>
      </c>
      <c r="K64" s="291"/>
      <c r="L64" s="288"/>
      <c r="M64" s="289"/>
      <c r="N64" s="289"/>
    </row>
    <row r="65" s="248" customFormat="1" ht="20.1" customHeight="1" spans="1:14">
      <c r="A65" s="269" t="s">
        <v>23</v>
      </c>
      <c r="B65" s="278" t="s">
        <v>116</v>
      </c>
      <c r="C65" s="263" t="s">
        <v>117</v>
      </c>
      <c r="D65" s="272" t="s">
        <v>118</v>
      </c>
      <c r="E65" s="279">
        <v>250</v>
      </c>
      <c r="F65" s="274" t="s">
        <v>17</v>
      </c>
      <c r="G65" s="275">
        <v>4400.1648306</v>
      </c>
      <c r="H65" s="276" t="s">
        <v>22</v>
      </c>
      <c r="I65" s="290">
        <v>0.22</v>
      </c>
      <c r="K65" s="291"/>
      <c r="L65" s="288"/>
      <c r="M65" s="289"/>
      <c r="N65" s="289"/>
    </row>
    <row r="66" s="248" customFormat="1" ht="20.1" customHeight="1" spans="1:14">
      <c r="A66" s="269" t="s">
        <v>23</v>
      </c>
      <c r="B66" s="278" t="s">
        <v>116</v>
      </c>
      <c r="C66" s="263" t="s">
        <v>119</v>
      </c>
      <c r="D66" s="272" t="s">
        <v>120</v>
      </c>
      <c r="E66" s="279">
        <v>250</v>
      </c>
      <c r="F66" s="274" t="s">
        <v>17</v>
      </c>
      <c r="G66" s="275">
        <v>4812.03211104</v>
      </c>
      <c r="H66" s="276" t="s">
        <v>22</v>
      </c>
      <c r="I66" s="290">
        <v>0.22</v>
      </c>
      <c r="K66" s="291"/>
      <c r="L66" s="288"/>
      <c r="M66" s="289"/>
      <c r="N66" s="289"/>
    </row>
    <row r="67" s="248" customFormat="1" ht="20.1" customHeight="1" spans="1:14">
      <c r="A67" s="269" t="s">
        <v>23</v>
      </c>
      <c r="B67" s="278" t="s">
        <v>116</v>
      </c>
      <c r="C67" s="263" t="s">
        <v>121</v>
      </c>
      <c r="D67" s="272" t="s">
        <v>122</v>
      </c>
      <c r="E67" s="279">
        <v>250</v>
      </c>
      <c r="F67" s="274" t="s">
        <v>17</v>
      </c>
      <c r="G67" s="275">
        <v>5622.4328391</v>
      </c>
      <c r="H67" s="276" t="s">
        <v>22</v>
      </c>
      <c r="I67" s="290">
        <v>0.22</v>
      </c>
      <c r="K67" s="291"/>
      <c r="L67" s="288"/>
      <c r="M67" s="289"/>
      <c r="N67" s="289"/>
    </row>
    <row r="68" s="248" customFormat="1" ht="20.1" customHeight="1" spans="1:14">
      <c r="A68" s="269" t="s">
        <v>23</v>
      </c>
      <c r="B68" s="278" t="s">
        <v>116</v>
      </c>
      <c r="C68" s="263" t="s">
        <v>119</v>
      </c>
      <c r="D68" s="272" t="s">
        <v>123</v>
      </c>
      <c r="E68" s="279">
        <v>250</v>
      </c>
      <c r="F68" s="274" t="s">
        <v>17</v>
      </c>
      <c r="G68" s="275">
        <v>4729.06604016</v>
      </c>
      <c r="H68" s="276" t="s">
        <v>22</v>
      </c>
      <c r="I68" s="290">
        <v>0.22</v>
      </c>
      <c r="K68" s="291"/>
      <c r="L68" s="288"/>
      <c r="M68" s="289"/>
      <c r="N68" s="289"/>
    </row>
    <row r="69" s="248" customFormat="1" ht="20.1" customHeight="1" spans="1:14">
      <c r="A69" s="269" t="s">
        <v>23</v>
      </c>
      <c r="B69" s="278" t="s">
        <v>124</v>
      </c>
      <c r="C69" s="263" t="s">
        <v>125</v>
      </c>
      <c r="D69" s="272" t="s">
        <v>126</v>
      </c>
      <c r="E69" s="277">
        <v>0.005</v>
      </c>
      <c r="F69" s="274" t="s">
        <v>27</v>
      </c>
      <c r="G69" s="275">
        <v>11283.38563968</v>
      </c>
      <c r="H69" s="276" t="s">
        <v>22</v>
      </c>
      <c r="I69" s="290">
        <v>0.22</v>
      </c>
      <c r="K69" s="291"/>
      <c r="L69" s="288"/>
      <c r="M69" s="289"/>
      <c r="N69" s="289"/>
    </row>
    <row r="70" s="248" customFormat="1" ht="20.1" customHeight="1" spans="1:14">
      <c r="A70" s="269" t="s">
        <v>23</v>
      </c>
      <c r="B70" s="278" t="s">
        <v>124</v>
      </c>
      <c r="C70" s="263" t="s">
        <v>125</v>
      </c>
      <c r="D70" s="272" t="s">
        <v>127</v>
      </c>
      <c r="E70" s="279">
        <v>1000</v>
      </c>
      <c r="F70" s="274" t="s">
        <v>17</v>
      </c>
      <c r="G70" s="275">
        <v>8748.515061</v>
      </c>
      <c r="H70" s="276" t="s">
        <v>22</v>
      </c>
      <c r="I70" s="290">
        <v>0.22</v>
      </c>
      <c r="K70" s="291"/>
      <c r="L70" s="288"/>
      <c r="M70" s="289"/>
      <c r="N70" s="289"/>
    </row>
    <row r="71" s="248" customFormat="1" ht="20.1" customHeight="1" spans="1:14">
      <c r="A71" s="269" t="s">
        <v>23</v>
      </c>
      <c r="B71" s="278" t="s">
        <v>124</v>
      </c>
      <c r="C71" s="263" t="s">
        <v>128</v>
      </c>
      <c r="D71" s="272" t="s">
        <v>129</v>
      </c>
      <c r="E71" s="279">
        <v>1000</v>
      </c>
      <c r="F71" s="274" t="s">
        <v>17</v>
      </c>
      <c r="G71" s="275">
        <v>9359.36294832</v>
      </c>
      <c r="H71" s="276" t="s">
        <v>22</v>
      </c>
      <c r="I71" s="290">
        <v>0.22</v>
      </c>
      <c r="K71" s="291"/>
      <c r="L71" s="288"/>
      <c r="M71" s="289"/>
      <c r="N71" s="289"/>
    </row>
    <row r="72" s="248" customFormat="1" ht="20.1" customHeight="1" spans="1:14">
      <c r="A72" s="269" t="s">
        <v>23</v>
      </c>
      <c r="B72" s="278" t="s">
        <v>124</v>
      </c>
      <c r="C72" s="263" t="s">
        <v>125</v>
      </c>
      <c r="D72" s="272" t="s">
        <v>130</v>
      </c>
      <c r="E72" s="279">
        <v>1000</v>
      </c>
      <c r="F72" s="274" t="s">
        <v>17</v>
      </c>
      <c r="G72" s="275">
        <v>8230.143692925</v>
      </c>
      <c r="H72" s="276" t="s">
        <v>22</v>
      </c>
      <c r="I72" s="290">
        <v>0.22</v>
      </c>
      <c r="K72" s="291"/>
      <c r="L72" s="288"/>
      <c r="M72" s="289"/>
      <c r="N72" s="289"/>
    </row>
    <row r="73" s="248" customFormat="1" ht="20.1" customHeight="1" spans="1:14">
      <c r="A73" s="269" t="s">
        <v>23</v>
      </c>
      <c r="B73" s="278" t="s">
        <v>124</v>
      </c>
      <c r="C73" s="263" t="s">
        <v>125</v>
      </c>
      <c r="D73" s="272" t="s">
        <v>131</v>
      </c>
      <c r="E73" s="279">
        <v>1000</v>
      </c>
      <c r="F73" s="274" t="s">
        <v>17</v>
      </c>
      <c r="G73" s="275">
        <v>8025</v>
      </c>
      <c r="H73" s="276" t="s">
        <v>22</v>
      </c>
      <c r="I73" s="290">
        <v>0.22</v>
      </c>
      <c r="K73" s="291"/>
      <c r="L73" s="288"/>
      <c r="M73" s="289"/>
      <c r="N73" s="289"/>
    </row>
    <row r="74" s="248" customFormat="1" ht="20.1" customHeight="1" spans="1:14">
      <c r="A74" s="269" t="s">
        <v>19</v>
      </c>
      <c r="B74" s="278" t="s">
        <v>132</v>
      </c>
      <c r="C74" s="271"/>
      <c r="D74" s="272" t="s">
        <v>133</v>
      </c>
      <c r="E74" s="273">
        <v>500000</v>
      </c>
      <c r="F74" s="274" t="s">
        <v>17</v>
      </c>
      <c r="G74" s="275">
        <v>5676.276375</v>
      </c>
      <c r="H74" s="276" t="s">
        <v>22</v>
      </c>
      <c r="I74" s="290">
        <v>0.22</v>
      </c>
      <c r="K74" s="291"/>
      <c r="L74" s="288"/>
      <c r="M74" s="289"/>
      <c r="N74" s="289"/>
    </row>
    <row r="75" s="248" customFormat="1" ht="20.1" customHeight="1" spans="1:14">
      <c r="A75" s="269" t="s">
        <v>19</v>
      </c>
      <c r="B75" s="270" t="s">
        <v>134</v>
      </c>
      <c r="C75" s="285" t="s">
        <v>135</v>
      </c>
      <c r="D75" s="272" t="s">
        <v>136</v>
      </c>
      <c r="E75" s="279">
        <v>5000</v>
      </c>
      <c r="F75" s="274" t="s">
        <v>17</v>
      </c>
      <c r="G75" s="275">
        <v>13960.370655</v>
      </c>
      <c r="H75" s="276" t="s">
        <v>22</v>
      </c>
      <c r="I75" s="290">
        <v>0.22</v>
      </c>
      <c r="K75" s="291"/>
      <c r="L75" s="288"/>
      <c r="M75" s="289"/>
      <c r="N75" s="289"/>
    </row>
    <row r="76" s="248" customFormat="1" ht="20.1" customHeight="1" spans="1:14">
      <c r="A76" s="269" t="s">
        <v>19</v>
      </c>
      <c r="B76" s="270" t="s">
        <v>134</v>
      </c>
      <c r="C76" s="285" t="s">
        <v>135</v>
      </c>
      <c r="D76" s="272" t="s">
        <v>136</v>
      </c>
      <c r="E76" s="279">
        <v>25000</v>
      </c>
      <c r="F76" s="274" t="s">
        <v>17</v>
      </c>
      <c r="G76" s="275">
        <v>72593.927406</v>
      </c>
      <c r="H76" s="276" t="s">
        <v>22</v>
      </c>
      <c r="I76" s="290">
        <v>0.22</v>
      </c>
      <c r="K76" s="291"/>
      <c r="L76" s="288"/>
      <c r="M76" s="289"/>
      <c r="N76" s="289"/>
    </row>
    <row r="77" s="248" customFormat="1" ht="20.1" customHeight="1" spans="1:14">
      <c r="A77" s="269" t="s">
        <v>19</v>
      </c>
      <c r="B77" s="270" t="s">
        <v>134</v>
      </c>
      <c r="C77" s="271"/>
      <c r="D77" s="272" t="s">
        <v>137</v>
      </c>
      <c r="E77" s="279">
        <v>5000</v>
      </c>
      <c r="F77" s="274" t="s">
        <v>17</v>
      </c>
      <c r="G77" s="275">
        <v>9201.15338625</v>
      </c>
      <c r="H77" s="276" t="s">
        <v>22</v>
      </c>
      <c r="I77" s="290">
        <v>0.22</v>
      </c>
      <c r="K77" s="291"/>
      <c r="L77" s="288"/>
      <c r="M77" s="289"/>
      <c r="N77" s="289"/>
    </row>
    <row r="78" s="248" customFormat="1" ht="20.1" customHeight="1" spans="1:14">
      <c r="A78" s="269" t="s">
        <v>19</v>
      </c>
      <c r="B78" s="270" t="s">
        <v>134</v>
      </c>
      <c r="C78" s="285" t="s">
        <v>138</v>
      </c>
      <c r="D78" s="272" t="s">
        <v>139</v>
      </c>
      <c r="E78" s="279">
        <v>25000</v>
      </c>
      <c r="F78" s="274" t="s">
        <v>17</v>
      </c>
      <c r="G78" s="275">
        <v>67688.5861575</v>
      </c>
      <c r="H78" s="276" t="s">
        <v>22</v>
      </c>
      <c r="I78" s="290">
        <v>0.22</v>
      </c>
      <c r="K78" s="291"/>
      <c r="L78" s="288"/>
      <c r="M78" s="289"/>
      <c r="N78" s="289"/>
    </row>
    <row r="79" s="248" customFormat="1" ht="20.1" customHeight="1" spans="1:14">
      <c r="A79" s="269" t="s">
        <v>19</v>
      </c>
      <c r="B79" s="270" t="s">
        <v>134</v>
      </c>
      <c r="C79" s="285" t="s">
        <v>138</v>
      </c>
      <c r="D79" s="272" t="s">
        <v>140</v>
      </c>
      <c r="E79" s="279">
        <v>25000</v>
      </c>
      <c r="F79" s="274" t="s">
        <v>17</v>
      </c>
      <c r="G79" s="275">
        <v>7082.6467635</v>
      </c>
      <c r="H79" s="276" t="s">
        <v>22</v>
      </c>
      <c r="I79" s="290">
        <v>0.22</v>
      </c>
      <c r="K79" s="291"/>
      <c r="L79" s="288"/>
      <c r="M79" s="289"/>
      <c r="N79" s="289"/>
    </row>
    <row r="80" s="248" customFormat="1" ht="20.1" customHeight="1" spans="1:14">
      <c r="A80" s="269" t="s">
        <v>19</v>
      </c>
      <c r="B80" s="270" t="s">
        <v>134</v>
      </c>
      <c r="C80" s="285" t="s">
        <v>138</v>
      </c>
      <c r="D80" s="272" t="s">
        <v>141</v>
      </c>
      <c r="E80" s="279">
        <v>25000</v>
      </c>
      <c r="F80" s="274" t="s">
        <v>17</v>
      </c>
      <c r="G80" s="275">
        <v>65447.242245</v>
      </c>
      <c r="H80" s="276" t="s">
        <v>22</v>
      </c>
      <c r="I80" s="290">
        <v>0.22</v>
      </c>
      <c r="K80" s="291"/>
      <c r="L80" s="288"/>
      <c r="M80" s="289"/>
      <c r="N80" s="289"/>
    </row>
    <row r="81" s="248" customFormat="1" ht="20.1" customHeight="1" spans="1:14">
      <c r="A81" s="269" t="s">
        <v>19</v>
      </c>
      <c r="B81" s="270" t="s">
        <v>134</v>
      </c>
      <c r="C81" s="285" t="s">
        <v>138</v>
      </c>
      <c r="D81" s="272" t="s">
        <v>142</v>
      </c>
      <c r="E81" s="279">
        <v>25000</v>
      </c>
      <c r="F81" s="274" t="s">
        <v>17</v>
      </c>
      <c r="G81" s="275">
        <v>6724.0317375</v>
      </c>
      <c r="H81" s="276" t="s">
        <v>22</v>
      </c>
      <c r="I81" s="290">
        <v>0.22</v>
      </c>
      <c r="K81" s="291"/>
      <c r="L81" s="288"/>
      <c r="M81" s="289"/>
      <c r="N81" s="289"/>
    </row>
    <row r="82" s="248" customFormat="1" ht="20.1" customHeight="1" spans="1:14">
      <c r="A82" s="269" t="s">
        <v>19</v>
      </c>
      <c r="B82" s="270" t="s">
        <v>134</v>
      </c>
      <c r="C82" s="285" t="s">
        <v>143</v>
      </c>
      <c r="D82" s="272" t="s">
        <v>144</v>
      </c>
      <c r="E82" s="279">
        <v>5000</v>
      </c>
      <c r="F82" s="274" t="s">
        <v>17</v>
      </c>
      <c r="G82" s="275">
        <v>13325.8083525</v>
      </c>
      <c r="H82" s="276" t="s">
        <v>22</v>
      </c>
      <c r="I82" s="290">
        <v>0.22</v>
      </c>
      <c r="K82" s="291"/>
      <c r="L82" s="288"/>
      <c r="M82" s="289"/>
      <c r="N82" s="289"/>
    </row>
    <row r="83" s="248" customFormat="1" ht="20.1" customHeight="1" spans="1:14">
      <c r="A83" s="269" t="s">
        <v>19</v>
      </c>
      <c r="B83" s="270" t="s">
        <v>134</v>
      </c>
      <c r="C83" s="285" t="s">
        <v>138</v>
      </c>
      <c r="D83" s="294" t="s">
        <v>145</v>
      </c>
      <c r="E83" s="279">
        <v>25000</v>
      </c>
      <c r="F83" s="295" t="s">
        <v>17</v>
      </c>
      <c r="G83" s="275">
        <v>56481.866595</v>
      </c>
      <c r="H83" s="276" t="s">
        <v>22</v>
      </c>
      <c r="I83" s="290">
        <v>0.22</v>
      </c>
      <c r="K83" s="291"/>
      <c r="L83" s="288"/>
      <c r="M83" s="289"/>
      <c r="N83" s="289"/>
    </row>
    <row r="84" s="248" customFormat="1" ht="20.1" customHeight="1" spans="1:14">
      <c r="A84" s="269" t="s">
        <v>19</v>
      </c>
      <c r="B84" s="270" t="s">
        <v>134</v>
      </c>
      <c r="C84" s="285" t="s">
        <v>138</v>
      </c>
      <c r="D84" s="294" t="s">
        <v>146</v>
      </c>
      <c r="E84" s="279">
        <v>25000</v>
      </c>
      <c r="F84" s="295" t="s">
        <v>17</v>
      </c>
      <c r="G84" s="275">
        <v>6365.4167115</v>
      </c>
      <c r="H84" s="276" t="s">
        <v>22</v>
      </c>
      <c r="I84" s="290">
        <v>0.22</v>
      </c>
      <c r="K84" s="291"/>
      <c r="L84" s="288"/>
      <c r="M84" s="289"/>
      <c r="N84" s="289"/>
    </row>
    <row r="85" s="249" customFormat="1" ht="20.1" customHeight="1" spans="1:14">
      <c r="A85" s="269" t="s">
        <v>19</v>
      </c>
      <c r="B85" s="278" t="s">
        <v>147</v>
      </c>
      <c r="C85" s="263" t="s">
        <v>143</v>
      </c>
      <c r="D85" s="272" t="s">
        <v>148</v>
      </c>
      <c r="E85" s="279">
        <v>5000</v>
      </c>
      <c r="F85" s="274" t="s">
        <v>17</v>
      </c>
      <c r="G85" s="275">
        <v>13770.00196425</v>
      </c>
      <c r="H85" s="276" t="s">
        <v>22</v>
      </c>
      <c r="I85" s="290">
        <v>0.22</v>
      </c>
      <c r="K85" s="292"/>
      <c r="L85" s="293"/>
      <c r="M85" s="289"/>
      <c r="N85" s="289"/>
    </row>
    <row r="86" s="248" customFormat="1" ht="20.1" customHeight="1" spans="1:14">
      <c r="A86" s="261" t="s">
        <v>19</v>
      </c>
      <c r="B86" s="261" t="s">
        <v>149</v>
      </c>
      <c r="C86" s="284" t="s">
        <v>150</v>
      </c>
      <c r="D86" s="264" t="s">
        <v>151</v>
      </c>
      <c r="E86" s="265">
        <v>50000</v>
      </c>
      <c r="F86" s="266" t="s">
        <v>17</v>
      </c>
      <c r="G86" s="267">
        <v>8075.12000408438</v>
      </c>
      <c r="H86" s="268" t="s">
        <v>18</v>
      </c>
      <c r="I86" s="287">
        <v>0.1</v>
      </c>
      <c r="K86" s="291"/>
      <c r="L86" s="288"/>
      <c r="M86" s="289"/>
      <c r="N86" s="289"/>
    </row>
    <row r="87" s="248" customFormat="1" ht="20.1" customHeight="1" spans="1:14">
      <c r="A87" s="269" t="s">
        <v>19</v>
      </c>
      <c r="B87" s="278" t="s">
        <v>152</v>
      </c>
      <c r="C87" s="263" t="s">
        <v>153</v>
      </c>
      <c r="D87" s="272" t="s">
        <v>154</v>
      </c>
      <c r="E87" s="279">
        <v>250</v>
      </c>
      <c r="F87" s="274" t="s">
        <v>17</v>
      </c>
      <c r="G87" s="275">
        <v>4475.642405472</v>
      </c>
      <c r="H87" s="276" t="s">
        <v>22</v>
      </c>
      <c r="I87" s="290">
        <v>0.22</v>
      </c>
      <c r="K87" s="291"/>
      <c r="L87" s="288"/>
      <c r="M87" s="289"/>
      <c r="N87" s="289"/>
    </row>
    <row r="88" s="248" customFormat="1" ht="20.1" customHeight="1" spans="1:14">
      <c r="A88" s="269" t="s">
        <v>19</v>
      </c>
      <c r="B88" s="278" t="s">
        <v>155</v>
      </c>
      <c r="C88" s="263" t="s">
        <v>156</v>
      </c>
      <c r="D88" s="272" t="s">
        <v>157</v>
      </c>
      <c r="E88" s="279">
        <v>5000</v>
      </c>
      <c r="F88" s="274" t="s">
        <v>17</v>
      </c>
      <c r="G88" s="275">
        <v>14445</v>
      </c>
      <c r="H88" s="276" t="s">
        <v>22</v>
      </c>
      <c r="I88" s="290">
        <v>0.22</v>
      </c>
      <c r="K88" s="291"/>
      <c r="L88" s="288"/>
      <c r="M88" s="289"/>
      <c r="N88" s="289"/>
    </row>
    <row r="89" s="248" customFormat="1" ht="20.1" customHeight="1" spans="1:14">
      <c r="A89" s="269" t="s">
        <v>23</v>
      </c>
      <c r="B89" s="278" t="s">
        <v>152</v>
      </c>
      <c r="C89" s="285" t="s">
        <v>153</v>
      </c>
      <c r="D89" s="272" t="s">
        <v>158</v>
      </c>
      <c r="E89" s="279">
        <v>250</v>
      </c>
      <c r="F89" s="274" t="s">
        <v>17</v>
      </c>
      <c r="G89" s="275">
        <v>5388.448765392</v>
      </c>
      <c r="H89" s="276" t="s">
        <v>22</v>
      </c>
      <c r="I89" s="290">
        <v>0.22</v>
      </c>
      <c r="K89" s="291"/>
      <c r="L89" s="288"/>
      <c r="M89" s="289"/>
      <c r="N89" s="289"/>
    </row>
    <row r="90" s="248" customFormat="1" ht="20.1" customHeight="1" spans="1:14">
      <c r="A90" s="269" t="s">
        <v>23</v>
      </c>
      <c r="B90" s="278" t="s">
        <v>152</v>
      </c>
      <c r="C90" s="285" t="s">
        <v>159</v>
      </c>
      <c r="D90" s="272" t="s">
        <v>160</v>
      </c>
      <c r="E90" s="279">
        <v>250</v>
      </c>
      <c r="F90" s="274" t="s">
        <v>17</v>
      </c>
      <c r="G90" s="275">
        <v>7864.5</v>
      </c>
      <c r="H90" s="276" t="s">
        <v>22</v>
      </c>
      <c r="I90" s="290">
        <v>0.22</v>
      </c>
      <c r="K90" s="291"/>
      <c r="L90" s="288"/>
      <c r="M90" s="289"/>
      <c r="N90" s="289"/>
    </row>
    <row r="91" s="248" customFormat="1" ht="20.1" customHeight="1" spans="1:14">
      <c r="A91" s="269" t="s">
        <v>19</v>
      </c>
      <c r="B91" s="278" t="s">
        <v>152</v>
      </c>
      <c r="C91" s="285" t="s">
        <v>161</v>
      </c>
      <c r="D91" s="272" t="s">
        <v>162</v>
      </c>
      <c r="E91" s="279">
        <v>250</v>
      </c>
      <c r="F91" s="274" t="s">
        <v>17</v>
      </c>
      <c r="G91" s="275">
        <v>4250.12554008</v>
      </c>
      <c r="H91" s="276" t="s">
        <v>22</v>
      </c>
      <c r="I91" s="290">
        <v>0.22</v>
      </c>
      <c r="K91" s="291"/>
      <c r="L91" s="288"/>
      <c r="M91" s="289"/>
      <c r="N91" s="289"/>
    </row>
    <row r="92" s="248" customFormat="1" ht="20.1" customHeight="1" spans="1:14">
      <c r="A92" s="269" t="s">
        <v>19</v>
      </c>
      <c r="B92" s="278" t="s">
        <v>152</v>
      </c>
      <c r="C92" s="285" t="s">
        <v>163</v>
      </c>
      <c r="D92" s="272" t="s">
        <v>164</v>
      </c>
      <c r="E92" s="279">
        <v>250</v>
      </c>
      <c r="F92" s="274" t="s">
        <v>17</v>
      </c>
      <c r="G92" s="275">
        <v>14357.08102752</v>
      </c>
      <c r="H92" s="276" t="s">
        <v>22</v>
      </c>
      <c r="I92" s="290">
        <v>0.22</v>
      </c>
      <c r="K92" s="291"/>
      <c r="L92" s="288"/>
      <c r="M92" s="289"/>
      <c r="N92" s="289"/>
    </row>
    <row r="93" s="248" customFormat="1" ht="20.1" customHeight="1" spans="1:14">
      <c r="A93" s="269" t="s">
        <v>19</v>
      </c>
      <c r="B93" s="278" t="s">
        <v>152</v>
      </c>
      <c r="C93" s="263" t="s">
        <v>165</v>
      </c>
      <c r="D93" s="272" t="s">
        <v>166</v>
      </c>
      <c r="E93" s="279">
        <v>250</v>
      </c>
      <c r="F93" s="274" t="s">
        <v>17</v>
      </c>
      <c r="G93" s="275">
        <v>8476.187328</v>
      </c>
      <c r="H93" s="276" t="s">
        <v>22</v>
      </c>
      <c r="I93" s="290">
        <v>0.22</v>
      </c>
      <c r="K93" s="291"/>
      <c r="L93" s="288"/>
      <c r="M93" s="289"/>
      <c r="N93" s="289"/>
    </row>
    <row r="94" s="248" customFormat="1" ht="20.1" customHeight="1" spans="1:14">
      <c r="A94" s="269" t="s">
        <v>23</v>
      </c>
      <c r="B94" s="278" t="s">
        <v>152</v>
      </c>
      <c r="C94" s="263" t="s">
        <v>153</v>
      </c>
      <c r="D94" s="272" t="s">
        <v>167</v>
      </c>
      <c r="E94" s="279">
        <v>250</v>
      </c>
      <c r="F94" s="274" t="s">
        <v>17</v>
      </c>
      <c r="G94" s="275">
        <v>5117.49809928</v>
      </c>
      <c r="H94" s="276" t="s">
        <v>22</v>
      </c>
      <c r="I94" s="290">
        <v>0.22</v>
      </c>
      <c r="K94" s="291"/>
      <c r="L94" s="288"/>
      <c r="M94" s="289"/>
      <c r="N94" s="289"/>
    </row>
    <row r="95" s="249" customFormat="1" ht="23.1" customHeight="1" spans="1:14">
      <c r="A95" s="269" t="s">
        <v>13</v>
      </c>
      <c r="B95" s="278" t="s">
        <v>152</v>
      </c>
      <c r="C95" s="263" t="s">
        <v>168</v>
      </c>
      <c r="D95" s="272" t="s">
        <v>169</v>
      </c>
      <c r="E95" s="279">
        <v>250</v>
      </c>
      <c r="F95" s="274" t="s">
        <v>17</v>
      </c>
      <c r="G95" s="275">
        <v>4770.5490756</v>
      </c>
      <c r="H95" s="276" t="s">
        <v>22</v>
      </c>
      <c r="I95" s="290">
        <v>0.22</v>
      </c>
      <c r="K95" s="292"/>
      <c r="L95" s="293"/>
      <c r="M95" s="289"/>
      <c r="N95" s="289"/>
    </row>
    <row r="96" s="248" customFormat="1" ht="20.1" customHeight="1" spans="1:14">
      <c r="A96" s="269" t="s">
        <v>23</v>
      </c>
      <c r="B96" s="278" t="s">
        <v>152</v>
      </c>
      <c r="C96" s="263" t="s">
        <v>170</v>
      </c>
      <c r="D96" s="272" t="s">
        <v>171</v>
      </c>
      <c r="E96" s="279">
        <v>250</v>
      </c>
      <c r="F96" s="274" t="s">
        <v>17</v>
      </c>
      <c r="G96" s="275">
        <v>4609.22616</v>
      </c>
      <c r="H96" s="276" t="s">
        <v>22</v>
      </c>
      <c r="I96" s="290">
        <v>0.22</v>
      </c>
      <c r="K96" s="291"/>
      <c r="L96" s="288"/>
      <c r="M96" s="289"/>
      <c r="N96" s="289"/>
    </row>
    <row r="97" s="248" customFormat="1" ht="20.1" customHeight="1" spans="1:14">
      <c r="A97" s="269" t="s">
        <v>19</v>
      </c>
      <c r="B97" s="278" t="s">
        <v>152</v>
      </c>
      <c r="C97" s="285" t="s">
        <v>172</v>
      </c>
      <c r="D97" s="272" t="s">
        <v>173</v>
      </c>
      <c r="E97" s="279">
        <v>250</v>
      </c>
      <c r="F97" s="274" t="s">
        <v>17</v>
      </c>
      <c r="G97" s="275">
        <v>11275.8432696</v>
      </c>
      <c r="H97" s="276" t="s">
        <v>22</v>
      </c>
      <c r="I97" s="290">
        <v>0.22</v>
      </c>
      <c r="K97" s="291"/>
      <c r="L97" s="288"/>
      <c r="M97" s="289"/>
      <c r="N97" s="289"/>
    </row>
    <row r="98" s="248" customFormat="1" ht="20.1" customHeight="1" spans="1:14">
      <c r="A98" s="269" t="s">
        <v>23</v>
      </c>
      <c r="B98" s="278" t="s">
        <v>152</v>
      </c>
      <c r="C98" s="285" t="s">
        <v>163</v>
      </c>
      <c r="D98" s="272" t="s">
        <v>174</v>
      </c>
      <c r="E98" s="279">
        <v>250</v>
      </c>
      <c r="F98" s="274" t="s">
        <v>17</v>
      </c>
      <c r="G98" s="275">
        <v>8264.82138552</v>
      </c>
      <c r="H98" s="276" t="s">
        <v>22</v>
      </c>
      <c r="I98" s="290">
        <v>0.22</v>
      </c>
      <c r="K98" s="291"/>
      <c r="L98" s="288"/>
      <c r="M98" s="289"/>
      <c r="N98" s="289"/>
    </row>
    <row r="99" s="248" customFormat="1" ht="20.1" customHeight="1" spans="1:14">
      <c r="A99" s="269" t="s">
        <v>23</v>
      </c>
      <c r="B99" s="278" t="s">
        <v>152</v>
      </c>
      <c r="C99" s="285" t="s">
        <v>153</v>
      </c>
      <c r="D99" s="272" t="s">
        <v>175</v>
      </c>
      <c r="E99" s="279">
        <v>250</v>
      </c>
      <c r="F99" s="274" t="s">
        <v>17</v>
      </c>
      <c r="G99" s="275">
        <v>5090.268414</v>
      </c>
      <c r="H99" s="276" t="s">
        <v>22</v>
      </c>
      <c r="I99" s="290">
        <v>0.22</v>
      </c>
      <c r="K99" s="291"/>
      <c r="L99" s="288"/>
      <c r="M99" s="289"/>
      <c r="N99" s="289"/>
    </row>
    <row r="100" s="248" customFormat="1" ht="20.1" customHeight="1" spans="1:14">
      <c r="A100" s="269" t="s">
        <v>23</v>
      </c>
      <c r="B100" s="278" t="s">
        <v>155</v>
      </c>
      <c r="C100" s="296" t="s">
        <v>176</v>
      </c>
      <c r="D100" s="272" t="s">
        <v>177</v>
      </c>
      <c r="E100" s="279">
        <v>1000</v>
      </c>
      <c r="F100" s="274" t="s">
        <v>17</v>
      </c>
      <c r="G100" s="275">
        <v>3382.75298088</v>
      </c>
      <c r="H100" s="276" t="s">
        <v>22</v>
      </c>
      <c r="I100" s="290">
        <v>0.22</v>
      </c>
      <c r="K100" s="291"/>
      <c r="L100" s="288"/>
      <c r="M100" s="289"/>
      <c r="N100" s="289"/>
    </row>
    <row r="101" s="248" customFormat="1" ht="20.1" customHeight="1" spans="1:14">
      <c r="A101" s="269" t="s">
        <v>23</v>
      </c>
      <c r="B101" s="278" t="s">
        <v>155</v>
      </c>
      <c r="C101" s="263" t="s">
        <v>156</v>
      </c>
      <c r="D101" s="272" t="s">
        <v>178</v>
      </c>
      <c r="E101" s="279">
        <v>5000</v>
      </c>
      <c r="F101" s="274" t="s">
        <v>17</v>
      </c>
      <c r="G101" s="275">
        <v>10928.89424592</v>
      </c>
      <c r="H101" s="276" t="s">
        <v>22</v>
      </c>
      <c r="I101" s="290">
        <v>0.22</v>
      </c>
      <c r="K101" s="291"/>
      <c r="L101" s="299"/>
      <c r="M101" s="289"/>
      <c r="N101" s="289"/>
    </row>
    <row r="102" s="248" customFormat="1" ht="20.1" customHeight="1" spans="1:14">
      <c r="A102" s="269" t="s">
        <v>23</v>
      </c>
      <c r="B102" s="278" t="s">
        <v>155</v>
      </c>
      <c r="C102" s="263" t="s">
        <v>179</v>
      </c>
      <c r="D102" s="297" t="s">
        <v>180</v>
      </c>
      <c r="E102" s="279">
        <v>1000</v>
      </c>
      <c r="F102" s="274" t="s">
        <v>17</v>
      </c>
      <c r="G102" s="275">
        <v>3706.145103375</v>
      </c>
      <c r="H102" s="276" t="s">
        <v>22</v>
      </c>
      <c r="I102" s="290">
        <v>0.22</v>
      </c>
      <c r="K102" s="291"/>
      <c r="L102" s="288"/>
      <c r="M102" s="289"/>
      <c r="N102" s="289"/>
    </row>
    <row r="103" s="248" customFormat="1" ht="20.1" customHeight="1" spans="1:14">
      <c r="A103" s="269" t="s">
        <v>23</v>
      </c>
      <c r="B103" s="278" t="s">
        <v>155</v>
      </c>
      <c r="C103" s="263" t="s">
        <v>156</v>
      </c>
      <c r="D103" s="272" t="s">
        <v>181</v>
      </c>
      <c r="E103" s="279">
        <v>5000</v>
      </c>
      <c r="F103" s="274" t="s">
        <v>17</v>
      </c>
      <c r="G103" s="275">
        <v>11466.5490666562</v>
      </c>
      <c r="H103" s="276" t="s">
        <v>22</v>
      </c>
      <c r="I103" s="290">
        <v>0.22</v>
      </c>
      <c r="K103" s="291"/>
      <c r="L103" s="288"/>
      <c r="M103" s="289"/>
      <c r="N103" s="289"/>
    </row>
    <row r="104" s="248" customFormat="1" ht="20.1" customHeight="1" spans="1:14">
      <c r="A104" s="269" t="s">
        <v>23</v>
      </c>
      <c r="B104" s="278" t="s">
        <v>155</v>
      </c>
      <c r="C104" s="296" t="s">
        <v>182</v>
      </c>
      <c r="D104" s="272" t="s">
        <v>183</v>
      </c>
      <c r="E104" s="279">
        <v>1000</v>
      </c>
      <c r="F104" s="274" t="s">
        <v>17</v>
      </c>
      <c r="G104" s="275">
        <v>3120.1318449</v>
      </c>
      <c r="H104" s="276" t="s">
        <v>22</v>
      </c>
      <c r="I104" s="290">
        <v>0.22</v>
      </c>
      <c r="K104" s="291"/>
      <c r="L104" s="288"/>
      <c r="M104" s="289"/>
      <c r="N104" s="289"/>
    </row>
    <row r="105" s="247" customFormat="1" ht="20.1" customHeight="1" spans="1:14">
      <c r="A105" s="269" t="s">
        <v>23</v>
      </c>
      <c r="B105" s="278" t="s">
        <v>155</v>
      </c>
      <c r="C105" s="263" t="s">
        <v>156</v>
      </c>
      <c r="D105" s="272" t="s">
        <v>184</v>
      </c>
      <c r="E105" s="279">
        <v>5000</v>
      </c>
      <c r="F105" s="274" t="s">
        <v>17</v>
      </c>
      <c r="G105" s="275">
        <v>17476.1396667</v>
      </c>
      <c r="H105" s="276" t="s">
        <v>22</v>
      </c>
      <c r="I105" s="290">
        <v>0.22</v>
      </c>
      <c r="K105" s="300"/>
      <c r="L105" s="301"/>
      <c r="M105" s="289"/>
      <c r="N105" s="289"/>
    </row>
    <row r="106" s="250" customFormat="1" ht="20.1" customHeight="1" spans="1:14">
      <c r="A106" s="269" t="s">
        <v>23</v>
      </c>
      <c r="B106" s="278" t="s">
        <v>155</v>
      </c>
      <c r="C106" s="263" t="s">
        <v>156</v>
      </c>
      <c r="D106" s="272" t="s">
        <v>185</v>
      </c>
      <c r="E106" s="279">
        <v>5000</v>
      </c>
      <c r="F106" s="274" t="s">
        <v>17</v>
      </c>
      <c r="G106" s="275">
        <v>12252.859542</v>
      </c>
      <c r="H106" s="276" t="s">
        <v>22</v>
      </c>
      <c r="I106" s="290">
        <v>0.22</v>
      </c>
      <c r="K106" s="292"/>
      <c r="L106" s="293"/>
      <c r="M106" s="289"/>
      <c r="N106" s="289"/>
    </row>
    <row r="107" s="250" customFormat="1" ht="20.1" customHeight="1" spans="1:14">
      <c r="A107" s="269" t="s">
        <v>23</v>
      </c>
      <c r="B107" s="278" t="s">
        <v>155</v>
      </c>
      <c r="C107" s="263" t="s">
        <v>156</v>
      </c>
      <c r="D107" s="272" t="s">
        <v>185</v>
      </c>
      <c r="E107" s="279">
        <v>25000</v>
      </c>
      <c r="F107" s="274" t="s">
        <v>17</v>
      </c>
      <c r="G107" s="275">
        <v>60841.785312</v>
      </c>
      <c r="H107" s="276" t="s">
        <v>22</v>
      </c>
      <c r="I107" s="290">
        <v>0.22</v>
      </c>
      <c r="K107" s="292"/>
      <c r="L107" s="293"/>
      <c r="M107" s="289"/>
      <c r="N107" s="289"/>
    </row>
    <row r="108" s="250" customFormat="1" ht="20.1" customHeight="1" spans="1:14">
      <c r="A108" s="269" t="s">
        <v>23</v>
      </c>
      <c r="B108" s="278" t="s">
        <v>155</v>
      </c>
      <c r="C108" s="263" t="s">
        <v>182</v>
      </c>
      <c r="D108" s="272" t="s">
        <v>186</v>
      </c>
      <c r="E108" s="279">
        <v>1000</v>
      </c>
      <c r="F108" s="274" t="s">
        <v>17</v>
      </c>
      <c r="G108" s="275">
        <v>2776.510044</v>
      </c>
      <c r="H108" s="276" t="s">
        <v>22</v>
      </c>
      <c r="I108" s="290">
        <v>0.22</v>
      </c>
      <c r="K108" s="292"/>
      <c r="L108" s="293"/>
      <c r="M108" s="289"/>
      <c r="N108" s="289"/>
    </row>
    <row r="109" s="250" customFormat="1" ht="20.1" customHeight="1" spans="1:14">
      <c r="A109" s="269" t="s">
        <v>23</v>
      </c>
      <c r="B109" s="278" t="s">
        <v>155</v>
      </c>
      <c r="C109" s="263" t="s">
        <v>156</v>
      </c>
      <c r="D109" s="272" t="s">
        <v>187</v>
      </c>
      <c r="E109" s="279">
        <v>5000</v>
      </c>
      <c r="F109" s="274" t="s">
        <v>17</v>
      </c>
      <c r="G109" s="275">
        <v>15831.280872</v>
      </c>
      <c r="H109" s="276" t="s">
        <v>22</v>
      </c>
      <c r="I109" s="290">
        <v>0.22</v>
      </c>
      <c r="K109" s="292"/>
      <c r="L109" s="293"/>
      <c r="M109" s="289"/>
      <c r="N109" s="289"/>
    </row>
    <row r="110" s="250" customFormat="1" ht="20.1" customHeight="1" spans="1:14">
      <c r="A110" s="269" t="s">
        <v>23</v>
      </c>
      <c r="B110" s="278" t="s">
        <v>155</v>
      </c>
      <c r="C110" s="263" t="s">
        <v>156</v>
      </c>
      <c r="D110" s="272" t="s">
        <v>187</v>
      </c>
      <c r="E110" s="279">
        <v>25000</v>
      </c>
      <c r="F110" s="274" t="s">
        <v>17</v>
      </c>
      <c r="G110" s="275">
        <v>78121.68012</v>
      </c>
      <c r="H110" s="276" t="s">
        <v>22</v>
      </c>
      <c r="I110" s="290">
        <v>0.22</v>
      </c>
      <c r="K110" s="292"/>
      <c r="L110" s="293"/>
      <c r="M110" s="289"/>
      <c r="N110" s="289"/>
    </row>
    <row r="111" s="250" customFormat="1" ht="20.1" customHeight="1" spans="1:14">
      <c r="A111" s="269" t="s">
        <v>19</v>
      </c>
      <c r="B111" s="278" t="s">
        <v>155</v>
      </c>
      <c r="C111" s="285" t="s">
        <v>179</v>
      </c>
      <c r="D111" s="272" t="s">
        <v>188</v>
      </c>
      <c r="E111" s="279">
        <v>1000</v>
      </c>
      <c r="F111" s="274" t="s">
        <v>17</v>
      </c>
      <c r="G111" s="275">
        <v>3573.2477088</v>
      </c>
      <c r="H111" s="276" t="s">
        <v>22</v>
      </c>
      <c r="I111" s="290">
        <v>0.22</v>
      </c>
      <c r="K111" s="292"/>
      <c r="L111" s="293"/>
      <c r="M111" s="289"/>
      <c r="N111" s="289"/>
    </row>
    <row r="112" s="250" customFormat="1" ht="20.1" customHeight="1" spans="1:14">
      <c r="A112" s="269" t="s">
        <v>23</v>
      </c>
      <c r="B112" s="278" t="s">
        <v>155</v>
      </c>
      <c r="C112" s="285" t="s">
        <v>189</v>
      </c>
      <c r="D112" s="272" t="s">
        <v>190</v>
      </c>
      <c r="E112" s="279">
        <v>1000</v>
      </c>
      <c r="F112" s="274" t="s">
        <v>17</v>
      </c>
      <c r="G112" s="275">
        <v>2951.4760695</v>
      </c>
      <c r="H112" s="276" t="s">
        <v>22</v>
      </c>
      <c r="I112" s="290">
        <v>0.22</v>
      </c>
      <c r="K112" s="292"/>
      <c r="L112" s="293"/>
      <c r="M112" s="289"/>
      <c r="N112" s="289"/>
    </row>
    <row r="113" s="250" customFormat="1" ht="20.1" customHeight="1" spans="1:14">
      <c r="A113" s="269" t="s">
        <v>23</v>
      </c>
      <c r="B113" s="278" t="s">
        <v>155</v>
      </c>
      <c r="C113" s="263" t="s">
        <v>156</v>
      </c>
      <c r="D113" s="272" t="s">
        <v>191</v>
      </c>
      <c r="E113" s="279">
        <v>5000</v>
      </c>
      <c r="F113" s="274" t="s">
        <v>17</v>
      </c>
      <c r="G113" s="275">
        <v>10512.8766666</v>
      </c>
      <c r="H113" s="276" t="s">
        <v>22</v>
      </c>
      <c r="I113" s="290">
        <v>0.22</v>
      </c>
      <c r="K113" s="292"/>
      <c r="L113" s="293"/>
      <c r="M113" s="289"/>
      <c r="N113" s="289"/>
    </row>
    <row r="115" s="215" customFormat="1" spans="1:9">
      <c r="A115" s="1"/>
      <c r="B115" s="1"/>
      <c r="C115" s="174"/>
      <c r="D115" s="1"/>
      <c r="E115" s="1"/>
      <c r="F115" s="1"/>
      <c r="G115" s="298"/>
      <c r="H115" s="1"/>
      <c r="I115" s="1"/>
    </row>
    <row r="116" s="215" customFormat="1" spans="1:9">
      <c r="A116" s="1"/>
      <c r="B116" s="1"/>
      <c r="C116" s="174"/>
      <c r="D116" s="1"/>
      <c r="E116" s="1"/>
      <c r="F116" s="1"/>
      <c r="G116" s="174"/>
      <c r="H116" s="1"/>
      <c r="I116" s="1"/>
    </row>
    <row r="117" s="215" customFormat="1" spans="1:9">
      <c r="A117" s="1"/>
      <c r="B117" s="1"/>
      <c r="C117" s="174"/>
      <c r="D117" s="1"/>
      <c r="E117" s="1"/>
      <c r="F117" s="1"/>
      <c r="G117" s="174"/>
      <c r="H117" s="1"/>
      <c r="I117" s="1"/>
    </row>
    <row r="118" s="215" customFormat="1" spans="1:9">
      <c r="A118" s="1"/>
      <c r="B118" s="1"/>
      <c r="C118" s="174"/>
      <c r="D118" s="1"/>
      <c r="E118" s="1"/>
      <c r="F118" s="1"/>
      <c r="G118" s="174"/>
      <c r="H118" s="1"/>
      <c r="I118" s="1"/>
    </row>
    <row r="119" s="215" customFormat="1" spans="1:9">
      <c r="A119" s="1"/>
      <c r="B119" s="1"/>
      <c r="C119" s="174"/>
      <c r="D119" s="1"/>
      <c r="E119" s="1"/>
      <c r="F119" s="1"/>
      <c r="G119" s="174"/>
      <c r="H119" s="1"/>
      <c r="I119" s="1"/>
    </row>
    <row r="120" s="215" customFormat="1" spans="1:9">
      <c r="A120" s="1"/>
      <c r="B120" s="1"/>
      <c r="C120" s="174"/>
      <c r="D120" s="1"/>
      <c r="E120" s="1"/>
      <c r="F120" s="1"/>
      <c r="G120" s="174"/>
      <c r="H120" s="1"/>
      <c r="I120" s="1"/>
    </row>
    <row r="121" s="215" customFormat="1" spans="1:9">
      <c r="A121" s="1"/>
      <c r="B121" s="1"/>
      <c r="C121" s="174"/>
      <c r="D121" s="1"/>
      <c r="E121" s="1"/>
      <c r="F121" s="1"/>
      <c r="G121" s="174"/>
      <c r="H121" s="1"/>
      <c r="I121" s="1"/>
    </row>
    <row r="122" s="215" customFormat="1" spans="1:9">
      <c r="A122" s="1"/>
      <c r="B122" s="1"/>
      <c r="C122" s="174"/>
      <c r="D122" s="1"/>
      <c r="E122" s="1"/>
      <c r="F122" s="1"/>
      <c r="G122" s="174"/>
      <c r="H122" s="1"/>
      <c r="I122" s="1"/>
    </row>
    <row r="123" s="215" customFormat="1" spans="1:9">
      <c r="A123" s="1"/>
      <c r="B123" s="1"/>
      <c r="C123" s="174"/>
      <c r="D123" s="1"/>
      <c r="E123" s="1"/>
      <c r="F123" s="1"/>
      <c r="G123" s="174"/>
      <c r="H123" s="1"/>
      <c r="I123" s="1"/>
    </row>
    <row r="124" s="215" customFormat="1" spans="1:9">
      <c r="A124" s="1"/>
      <c r="B124" s="1"/>
      <c r="C124" s="174"/>
      <c r="D124" s="1"/>
      <c r="E124" s="1"/>
      <c r="F124" s="1"/>
      <c r="G124" s="174"/>
      <c r="H124" s="1"/>
      <c r="I124" s="1"/>
    </row>
    <row r="125" s="215" customFormat="1" spans="1:9">
      <c r="A125" s="1"/>
      <c r="B125" s="1"/>
      <c r="C125" s="174"/>
      <c r="D125" s="1"/>
      <c r="E125" s="1"/>
      <c r="F125" s="1"/>
      <c r="G125" s="174"/>
      <c r="H125" s="1"/>
      <c r="I125" s="1"/>
    </row>
    <row r="126" s="215" customFormat="1" spans="1:9">
      <c r="A126" s="1"/>
      <c r="B126" s="1"/>
      <c r="C126" s="174"/>
      <c r="D126" s="1"/>
      <c r="E126" s="1"/>
      <c r="F126" s="1"/>
      <c r="G126" s="174"/>
      <c r="H126" s="1"/>
      <c r="I126" s="1"/>
    </row>
    <row r="127" s="215" customFormat="1" spans="1:9">
      <c r="A127" s="1"/>
      <c r="B127" s="1"/>
      <c r="C127" s="174"/>
      <c r="D127" s="1"/>
      <c r="E127" s="1"/>
      <c r="F127" s="1"/>
      <c r="G127" s="174"/>
      <c r="H127" s="1"/>
      <c r="I127" s="1"/>
    </row>
    <row r="128" s="215" customFormat="1" spans="1:9">
      <c r="A128" s="1"/>
      <c r="B128" s="1"/>
      <c r="C128" s="174"/>
      <c r="D128" s="1"/>
      <c r="E128" s="1"/>
      <c r="F128" s="1"/>
      <c r="G128" s="174"/>
      <c r="H128" s="1"/>
      <c r="I128" s="1"/>
    </row>
    <row r="129" s="215" customFormat="1" spans="1:9">
      <c r="A129" s="1"/>
      <c r="B129" s="1"/>
      <c r="C129" s="174"/>
      <c r="D129" s="1"/>
      <c r="E129" s="1"/>
      <c r="F129" s="1"/>
      <c r="G129" s="174"/>
      <c r="H129" s="1"/>
      <c r="I129" s="1"/>
    </row>
    <row r="130" s="215" customFormat="1" spans="1:9">
      <c r="A130" s="1"/>
      <c r="B130" s="1"/>
      <c r="C130" s="174"/>
      <c r="D130" s="1"/>
      <c r="E130" s="1"/>
      <c r="F130" s="1"/>
      <c r="G130" s="174"/>
      <c r="H130" s="1"/>
      <c r="I130" s="1"/>
    </row>
    <row r="131" s="215" customFormat="1" spans="1:9">
      <c r="A131" s="1"/>
      <c r="B131" s="1"/>
      <c r="C131" s="174"/>
      <c r="D131" s="1"/>
      <c r="E131" s="1"/>
      <c r="F131" s="1"/>
      <c r="G131" s="174"/>
      <c r="H131" s="1"/>
      <c r="I131" s="1"/>
    </row>
    <row r="132" s="215" customFormat="1" spans="1:9">
      <c r="A132" s="1"/>
      <c r="B132" s="1"/>
      <c r="C132" s="174"/>
      <c r="D132" s="1"/>
      <c r="E132" s="1"/>
      <c r="F132" s="1"/>
      <c r="G132" s="174"/>
      <c r="H132" s="1"/>
      <c r="I132" s="1"/>
    </row>
    <row r="133" s="215" customFormat="1" spans="1:9">
      <c r="A133" s="1"/>
      <c r="B133" s="1"/>
      <c r="C133" s="174"/>
      <c r="D133" s="1"/>
      <c r="E133" s="1"/>
      <c r="F133" s="1"/>
      <c r="G133" s="174"/>
      <c r="H133" s="1"/>
      <c r="I133" s="1"/>
    </row>
    <row r="134" s="215" customFormat="1" spans="1:9">
      <c r="A134" s="1"/>
      <c r="B134" s="1"/>
      <c r="C134" s="174"/>
      <c r="D134" s="1"/>
      <c r="E134" s="1"/>
      <c r="F134" s="1"/>
      <c r="G134" s="174"/>
      <c r="H134" s="1"/>
      <c r="I134" s="1"/>
    </row>
    <row r="135" s="215" customFormat="1" spans="1:9">
      <c r="A135" s="1"/>
      <c r="B135" s="1"/>
      <c r="C135" s="174"/>
      <c r="D135" s="1"/>
      <c r="E135" s="1"/>
      <c r="F135" s="1"/>
      <c r="G135" s="174"/>
      <c r="H135" s="1"/>
      <c r="I135" s="1"/>
    </row>
    <row r="136" s="215" customFormat="1" spans="1:9">
      <c r="A136" s="1"/>
      <c r="B136" s="1"/>
      <c r="C136" s="174"/>
      <c r="D136" s="1"/>
      <c r="E136" s="1"/>
      <c r="F136" s="1"/>
      <c r="G136" s="174"/>
      <c r="H136" s="1"/>
      <c r="I136" s="1"/>
    </row>
    <row r="137" s="215" customFormat="1" spans="1:9">
      <c r="A137" s="1"/>
      <c r="B137" s="1"/>
      <c r="C137" s="174"/>
      <c r="D137" s="1"/>
      <c r="E137" s="1"/>
      <c r="F137" s="1"/>
      <c r="G137" s="174"/>
      <c r="H137" s="1"/>
      <c r="I137" s="1"/>
    </row>
    <row r="138" s="215" customFormat="1" spans="1:9">
      <c r="A138" s="1"/>
      <c r="B138" s="1"/>
      <c r="C138" s="174"/>
      <c r="D138" s="1"/>
      <c r="E138" s="1"/>
      <c r="F138" s="1"/>
      <c r="G138" s="174"/>
      <c r="H138" s="1"/>
      <c r="I138" s="1"/>
    </row>
    <row r="139" s="215" customFormat="1" spans="1:9">
      <c r="A139" s="1"/>
      <c r="B139" s="1"/>
      <c r="C139" s="174"/>
      <c r="D139" s="1"/>
      <c r="E139" s="1"/>
      <c r="F139" s="1"/>
      <c r="G139" s="174"/>
      <c r="H139" s="1"/>
      <c r="I139" s="1"/>
    </row>
    <row r="140" s="215" customFormat="1" spans="1:9">
      <c r="A140" s="1"/>
      <c r="B140" s="1"/>
      <c r="C140" s="174"/>
      <c r="D140" s="1"/>
      <c r="E140" s="1"/>
      <c r="F140" s="1"/>
      <c r="G140" s="174"/>
      <c r="H140" s="1"/>
      <c r="I140" s="1"/>
    </row>
    <row r="141" s="215" customFormat="1" spans="1:9">
      <c r="A141" s="1"/>
      <c r="B141" s="1"/>
      <c r="C141" s="174"/>
      <c r="D141" s="1"/>
      <c r="E141" s="1"/>
      <c r="F141" s="1"/>
      <c r="G141" s="174"/>
      <c r="H141" s="1"/>
      <c r="I141" s="1"/>
    </row>
    <row r="142" s="215" customFormat="1" spans="1:9">
      <c r="A142" s="1"/>
      <c r="B142" s="1"/>
      <c r="C142" s="174"/>
      <c r="D142" s="1"/>
      <c r="E142" s="1"/>
      <c r="F142" s="1"/>
      <c r="G142" s="174"/>
      <c r="H142" s="1"/>
      <c r="I142" s="1"/>
    </row>
    <row r="143" s="215" customFormat="1" spans="1:9">
      <c r="A143" s="1"/>
      <c r="B143" s="1"/>
      <c r="C143" s="174"/>
      <c r="D143" s="1"/>
      <c r="E143" s="1"/>
      <c r="F143" s="1"/>
      <c r="G143" s="174"/>
      <c r="H143" s="1"/>
      <c r="I143" s="1"/>
    </row>
    <row r="144" s="215" customFormat="1" spans="1:9">
      <c r="A144" s="1"/>
      <c r="B144" s="1"/>
      <c r="C144" s="174"/>
      <c r="D144" s="1"/>
      <c r="E144" s="1"/>
      <c r="F144" s="1"/>
      <c r="G144" s="174"/>
      <c r="H144" s="1"/>
      <c r="I144" s="1"/>
    </row>
    <row r="145" s="215" customFormat="1" spans="1:9">
      <c r="A145" s="1"/>
      <c r="B145" s="1"/>
      <c r="C145" s="174"/>
      <c r="D145" s="1"/>
      <c r="E145" s="1"/>
      <c r="F145" s="1"/>
      <c r="G145" s="174"/>
      <c r="H145" s="1"/>
      <c r="I145" s="1"/>
    </row>
    <row r="146" s="215" customFormat="1" spans="1:9">
      <c r="A146" s="1"/>
      <c r="B146" s="1"/>
      <c r="C146" s="174"/>
      <c r="D146" s="1"/>
      <c r="E146" s="1"/>
      <c r="F146" s="1"/>
      <c r="G146" s="174"/>
      <c r="H146" s="1"/>
      <c r="I146" s="1"/>
    </row>
    <row r="147" s="215" customFormat="1" spans="1:9">
      <c r="A147" s="1"/>
      <c r="B147" s="1"/>
      <c r="C147" s="174"/>
      <c r="D147" s="1"/>
      <c r="E147" s="1"/>
      <c r="F147" s="1"/>
      <c r="G147" s="174"/>
      <c r="H147" s="1"/>
      <c r="I147" s="1"/>
    </row>
    <row r="148" s="215" customFormat="1" spans="1:9">
      <c r="A148" s="1"/>
      <c r="B148" s="1"/>
      <c r="C148" s="174"/>
      <c r="D148" s="1"/>
      <c r="E148" s="1"/>
      <c r="F148" s="1"/>
      <c r="G148" s="174"/>
      <c r="H148" s="1"/>
      <c r="I148" s="1"/>
    </row>
    <row r="149" s="215" customFormat="1" spans="1:9">
      <c r="A149" s="1"/>
      <c r="B149" s="1"/>
      <c r="C149" s="174"/>
      <c r="D149" s="1"/>
      <c r="E149" s="1"/>
      <c r="F149" s="1"/>
      <c r="G149" s="174"/>
      <c r="H149" s="1"/>
      <c r="I149" s="1"/>
    </row>
    <row r="150" s="215" customFormat="1" spans="1:9">
      <c r="A150" s="1"/>
      <c r="B150" s="1"/>
      <c r="C150" s="174"/>
      <c r="D150" s="1"/>
      <c r="E150" s="1"/>
      <c r="F150" s="1"/>
      <c r="G150" s="174"/>
      <c r="H150" s="1"/>
      <c r="I150" s="1"/>
    </row>
    <row r="151" s="215" customFormat="1" spans="1:9">
      <c r="A151" s="1"/>
      <c r="B151" s="1"/>
      <c r="C151" s="174"/>
      <c r="D151" s="1"/>
      <c r="E151" s="1"/>
      <c r="F151" s="1"/>
      <c r="G151" s="174"/>
      <c r="H151" s="1"/>
      <c r="I151" s="1"/>
    </row>
    <row r="152" s="215" customFormat="1" spans="1:9">
      <c r="A152" s="1"/>
      <c r="B152" s="1"/>
      <c r="C152" s="174"/>
      <c r="D152" s="1"/>
      <c r="E152" s="1"/>
      <c r="F152" s="1"/>
      <c r="G152" s="174"/>
      <c r="H152" s="1"/>
      <c r="I152" s="1"/>
    </row>
    <row r="153" s="215" customFormat="1" spans="1:9">
      <c r="A153" s="1"/>
      <c r="B153" s="1"/>
      <c r="C153" s="174"/>
      <c r="D153" s="1"/>
      <c r="E153" s="1"/>
      <c r="F153" s="1"/>
      <c r="G153" s="174"/>
      <c r="H153" s="1"/>
      <c r="I153" s="1"/>
    </row>
    <row r="154" s="215" customFormat="1" spans="1:9">
      <c r="A154" s="1"/>
      <c r="B154" s="1"/>
      <c r="C154" s="174"/>
      <c r="D154" s="1"/>
      <c r="E154" s="1"/>
      <c r="F154" s="1"/>
      <c r="G154" s="174"/>
      <c r="H154" s="1"/>
      <c r="I154" s="1"/>
    </row>
    <row r="155" s="215" customFormat="1" spans="1:9">
      <c r="A155" s="1"/>
      <c r="B155" s="1"/>
      <c r="C155" s="174"/>
      <c r="D155" s="1"/>
      <c r="E155" s="1"/>
      <c r="F155" s="1"/>
      <c r="G155" s="174"/>
      <c r="H155" s="1"/>
      <c r="I155" s="1"/>
    </row>
    <row r="156" s="215" customFormat="1" spans="1:9">
      <c r="A156" s="1"/>
      <c r="B156" s="1"/>
      <c r="C156" s="174"/>
      <c r="D156" s="1"/>
      <c r="E156" s="1"/>
      <c r="F156" s="1"/>
      <c r="G156" s="174"/>
      <c r="H156" s="1"/>
      <c r="I156" s="1"/>
    </row>
    <row r="157" s="215" customFormat="1" spans="1:9">
      <c r="A157" s="1"/>
      <c r="B157" s="1"/>
      <c r="C157" s="174"/>
      <c r="D157" s="1"/>
      <c r="E157" s="1"/>
      <c r="F157" s="1"/>
      <c r="G157" s="174"/>
      <c r="H157" s="1"/>
      <c r="I157" s="1"/>
    </row>
    <row r="158" s="215" customFormat="1" spans="1:9">
      <c r="A158" s="1"/>
      <c r="B158" s="1"/>
      <c r="C158" s="174"/>
      <c r="D158" s="1"/>
      <c r="E158" s="1"/>
      <c r="F158" s="1"/>
      <c r="G158" s="174"/>
      <c r="H158" s="1"/>
      <c r="I158" s="1"/>
    </row>
    <row r="159" s="215" customFormat="1" spans="1:9">
      <c r="A159" s="1"/>
      <c r="B159" s="1"/>
      <c r="C159" s="174"/>
      <c r="D159" s="1"/>
      <c r="E159" s="1"/>
      <c r="F159" s="1"/>
      <c r="G159" s="174"/>
      <c r="H159" s="1"/>
      <c r="I159" s="1"/>
    </row>
    <row r="160" s="215" customFormat="1" spans="1:9">
      <c r="A160" s="1"/>
      <c r="B160" s="1"/>
      <c r="C160" s="174"/>
      <c r="D160" s="1"/>
      <c r="E160" s="1"/>
      <c r="F160" s="1"/>
      <c r="G160" s="174"/>
      <c r="H160" s="1"/>
      <c r="I160" s="1"/>
    </row>
    <row r="161" s="215" customFormat="1" spans="1:9">
      <c r="A161" s="1"/>
      <c r="B161" s="1"/>
      <c r="C161" s="174"/>
      <c r="D161" s="1"/>
      <c r="E161" s="1"/>
      <c r="F161" s="1"/>
      <c r="G161" s="174"/>
      <c r="H161" s="1"/>
      <c r="I161" s="1"/>
    </row>
    <row r="162" s="215" customFormat="1" spans="1:9">
      <c r="A162" s="1"/>
      <c r="B162" s="1"/>
      <c r="C162" s="174"/>
      <c r="D162" s="1"/>
      <c r="E162" s="1"/>
      <c r="F162" s="1"/>
      <c r="G162" s="174"/>
      <c r="H162" s="1"/>
      <c r="I162" s="1"/>
    </row>
    <row r="163" s="215" customFormat="1" spans="1:9">
      <c r="A163" s="1"/>
      <c r="B163" s="1"/>
      <c r="C163" s="174"/>
      <c r="D163" s="1"/>
      <c r="E163" s="1"/>
      <c r="F163" s="1"/>
      <c r="G163" s="174"/>
      <c r="H163" s="1"/>
      <c r="I163" s="1"/>
    </row>
    <row r="164" s="215" customFormat="1" spans="1:9">
      <c r="A164" s="1"/>
      <c r="B164" s="1"/>
      <c r="C164" s="174"/>
      <c r="D164" s="1"/>
      <c r="E164" s="1"/>
      <c r="F164" s="1"/>
      <c r="G164" s="174"/>
      <c r="H164" s="1"/>
      <c r="I164" s="1"/>
    </row>
    <row r="165" s="215" customFormat="1" spans="1:9">
      <c r="A165" s="1"/>
      <c r="B165" s="1"/>
      <c r="C165" s="174"/>
      <c r="D165" s="1"/>
      <c r="E165" s="1"/>
      <c r="F165" s="1"/>
      <c r="G165" s="174"/>
      <c r="H165" s="1"/>
      <c r="I165" s="1"/>
    </row>
    <row r="166" s="215" customFormat="1" spans="1:9">
      <c r="A166" s="1"/>
      <c r="B166" s="1"/>
      <c r="C166" s="174"/>
      <c r="D166" s="1"/>
      <c r="E166" s="1"/>
      <c r="F166" s="1"/>
      <c r="G166" s="174"/>
      <c r="H166" s="1"/>
      <c r="I166" s="1"/>
    </row>
    <row r="167" s="215" customFormat="1" spans="1:9">
      <c r="A167" s="1"/>
      <c r="B167" s="1"/>
      <c r="C167" s="174"/>
      <c r="D167" s="1"/>
      <c r="E167" s="1"/>
      <c r="F167" s="1"/>
      <c r="G167" s="174"/>
      <c r="H167" s="1"/>
      <c r="I167" s="1"/>
    </row>
    <row r="168" s="215" customFormat="1" spans="1:9">
      <c r="A168" s="1"/>
      <c r="B168" s="1"/>
      <c r="C168" s="174"/>
      <c r="D168" s="1"/>
      <c r="E168" s="1"/>
      <c r="F168" s="1"/>
      <c r="G168" s="174"/>
      <c r="H168" s="1"/>
      <c r="I168" s="1"/>
    </row>
    <row r="169" s="215" customFormat="1" spans="1:9">
      <c r="A169" s="1"/>
      <c r="B169" s="1"/>
      <c r="C169" s="174"/>
      <c r="D169" s="1"/>
      <c r="E169" s="1"/>
      <c r="F169" s="1"/>
      <c r="G169" s="174"/>
      <c r="H169" s="1"/>
      <c r="I169" s="1"/>
    </row>
    <row r="170" s="215" customFormat="1" spans="1:9">
      <c r="A170" s="1"/>
      <c r="B170" s="1"/>
      <c r="C170" s="174"/>
      <c r="D170" s="1"/>
      <c r="E170" s="1"/>
      <c r="F170" s="1"/>
      <c r="G170" s="174"/>
      <c r="H170" s="1"/>
      <c r="I170" s="1"/>
    </row>
    <row r="171" s="215" customFormat="1" spans="1:9">
      <c r="A171" s="1"/>
      <c r="B171" s="1"/>
      <c r="C171" s="174"/>
      <c r="D171" s="1"/>
      <c r="E171" s="1"/>
      <c r="F171" s="1"/>
      <c r="G171" s="174"/>
      <c r="H171" s="1"/>
      <c r="I171" s="1"/>
    </row>
    <row r="172" s="215" customFormat="1" spans="1:9">
      <c r="A172" s="1"/>
      <c r="B172" s="1"/>
      <c r="C172" s="174"/>
      <c r="D172" s="1"/>
      <c r="E172" s="1"/>
      <c r="F172" s="1"/>
      <c r="G172" s="174"/>
      <c r="H172" s="1"/>
      <c r="I172" s="1"/>
    </row>
    <row r="173" s="215" customFormat="1" spans="1:9">
      <c r="A173" s="1"/>
      <c r="B173" s="1"/>
      <c r="C173" s="174"/>
      <c r="D173" s="1"/>
      <c r="E173" s="1"/>
      <c r="F173" s="1"/>
      <c r="G173" s="174"/>
      <c r="H173" s="1"/>
      <c r="I173" s="1"/>
    </row>
    <row r="174" s="215" customFormat="1" spans="1:9">
      <c r="A174" s="1"/>
      <c r="B174" s="1"/>
      <c r="C174" s="174"/>
      <c r="D174" s="1"/>
      <c r="E174" s="1"/>
      <c r="F174" s="1"/>
      <c r="G174" s="174"/>
      <c r="H174" s="1"/>
      <c r="I174" s="1"/>
    </row>
    <row r="175" s="215" customFormat="1" spans="1:9">
      <c r="A175" s="1"/>
      <c r="B175" s="1"/>
      <c r="C175" s="174"/>
      <c r="D175" s="1"/>
      <c r="E175" s="1"/>
      <c r="F175" s="1"/>
      <c r="G175" s="174"/>
      <c r="H175" s="1"/>
      <c r="I175" s="1"/>
    </row>
    <row r="176" s="215" customFormat="1" spans="1:9">
      <c r="A176" s="1"/>
      <c r="B176" s="1"/>
      <c r="C176" s="174"/>
      <c r="D176" s="1"/>
      <c r="E176" s="1"/>
      <c r="F176" s="1"/>
      <c r="G176" s="174"/>
      <c r="H176" s="1"/>
      <c r="I176" s="1"/>
    </row>
    <row r="177" s="215" customFormat="1" spans="1:9">
      <c r="A177" s="1"/>
      <c r="B177" s="1"/>
      <c r="C177" s="174"/>
      <c r="D177" s="1"/>
      <c r="E177" s="1"/>
      <c r="F177" s="1"/>
      <c r="G177" s="174"/>
      <c r="H177" s="1"/>
      <c r="I177" s="1"/>
    </row>
    <row r="178" s="215" customFormat="1" spans="1:9">
      <c r="A178" s="1"/>
      <c r="B178" s="1"/>
      <c r="C178" s="174"/>
      <c r="D178" s="1"/>
      <c r="E178" s="1"/>
      <c r="F178" s="1"/>
      <c r="G178" s="174"/>
      <c r="H178" s="1"/>
      <c r="I178" s="1"/>
    </row>
    <row r="179" s="215" customFormat="1" spans="1:9">
      <c r="A179" s="1"/>
      <c r="B179" s="1"/>
      <c r="C179" s="174"/>
      <c r="D179" s="1"/>
      <c r="E179" s="1"/>
      <c r="F179" s="1"/>
      <c r="G179" s="174"/>
      <c r="H179" s="1"/>
      <c r="I179" s="1"/>
    </row>
    <row r="180" s="215" customFormat="1" spans="1:9">
      <c r="A180" s="1"/>
      <c r="B180" s="1"/>
      <c r="C180" s="174"/>
      <c r="D180" s="1"/>
      <c r="E180" s="1"/>
      <c r="F180" s="1"/>
      <c r="G180" s="174"/>
      <c r="H180" s="1"/>
      <c r="I180" s="1"/>
    </row>
    <row r="181" s="215" customFormat="1" spans="1:9">
      <c r="A181" s="1"/>
      <c r="B181" s="1"/>
      <c r="C181" s="174"/>
      <c r="D181" s="1"/>
      <c r="E181" s="1"/>
      <c r="F181" s="1"/>
      <c r="G181" s="174"/>
      <c r="H181" s="1"/>
      <c r="I181" s="1"/>
    </row>
    <row r="182" s="215" customFormat="1" spans="1:9">
      <c r="A182" s="1"/>
      <c r="B182" s="1"/>
      <c r="C182" s="174"/>
      <c r="D182" s="1"/>
      <c r="E182" s="1"/>
      <c r="F182" s="1"/>
      <c r="G182" s="174"/>
      <c r="H182" s="1"/>
      <c r="I182" s="1"/>
    </row>
    <row r="183" s="215" customFormat="1" spans="1:9">
      <c r="A183" s="1"/>
      <c r="B183" s="1"/>
      <c r="C183" s="174"/>
      <c r="D183" s="1"/>
      <c r="E183" s="1"/>
      <c r="F183" s="1"/>
      <c r="G183" s="174"/>
      <c r="H183" s="1"/>
      <c r="I183" s="1"/>
    </row>
    <row r="184" s="215" customFormat="1" spans="1:9">
      <c r="A184" s="1"/>
      <c r="B184" s="1"/>
      <c r="C184" s="174"/>
      <c r="D184" s="1"/>
      <c r="E184" s="1"/>
      <c r="F184" s="1"/>
      <c r="G184" s="174"/>
      <c r="H184" s="1"/>
      <c r="I184" s="1"/>
    </row>
    <row r="185" s="215" customFormat="1" spans="1:9">
      <c r="A185" s="1"/>
      <c r="B185" s="1"/>
      <c r="C185" s="174"/>
      <c r="D185" s="1"/>
      <c r="E185" s="1"/>
      <c r="F185" s="1"/>
      <c r="G185" s="174"/>
      <c r="H185" s="1"/>
      <c r="I185" s="1"/>
    </row>
    <row r="186" s="215" customFormat="1" spans="1:9">
      <c r="A186" s="1"/>
      <c r="B186" s="1"/>
      <c r="C186" s="174"/>
      <c r="D186" s="1"/>
      <c r="E186" s="1"/>
      <c r="F186" s="1"/>
      <c r="G186" s="174"/>
      <c r="H186" s="1"/>
      <c r="I186" s="1"/>
    </row>
    <row r="187" s="215" customFormat="1" spans="1:9">
      <c r="A187" s="1"/>
      <c r="B187" s="1"/>
      <c r="C187" s="174"/>
      <c r="D187" s="1"/>
      <c r="E187" s="1"/>
      <c r="F187" s="1"/>
      <c r="G187" s="174"/>
      <c r="H187" s="1"/>
      <c r="I187" s="1"/>
    </row>
    <row r="188" s="215" customFormat="1" spans="1:9">
      <c r="A188" s="1"/>
      <c r="B188" s="1"/>
      <c r="C188" s="174"/>
      <c r="D188" s="1"/>
      <c r="E188" s="1"/>
      <c r="F188" s="1"/>
      <c r="G188" s="174"/>
      <c r="H188" s="1"/>
      <c r="I188" s="1"/>
    </row>
    <row r="189" s="215" customFormat="1" spans="1:9">
      <c r="A189" s="1"/>
      <c r="B189" s="1"/>
      <c r="C189" s="174"/>
      <c r="D189" s="1"/>
      <c r="E189" s="1"/>
      <c r="F189" s="1"/>
      <c r="G189" s="174"/>
      <c r="H189" s="1"/>
      <c r="I189" s="1"/>
    </row>
    <row r="190" s="215" customFormat="1" spans="1:9">
      <c r="A190" s="1"/>
      <c r="B190" s="1"/>
      <c r="C190" s="174"/>
      <c r="D190" s="1"/>
      <c r="E190" s="1"/>
      <c r="F190" s="1"/>
      <c r="G190" s="174"/>
      <c r="H190" s="1"/>
      <c r="I190" s="1"/>
    </row>
    <row r="191" s="215" customFormat="1" spans="1:9">
      <c r="A191" s="1"/>
      <c r="B191" s="1"/>
      <c r="C191" s="174"/>
      <c r="D191" s="1"/>
      <c r="E191" s="1"/>
      <c r="F191" s="1"/>
      <c r="G191" s="174"/>
      <c r="H191" s="1"/>
      <c r="I191" s="1"/>
    </row>
    <row r="192" s="215" customFormat="1" spans="1:9">
      <c r="A192" s="1"/>
      <c r="B192" s="1"/>
      <c r="C192" s="174"/>
      <c r="D192" s="1"/>
      <c r="E192" s="1"/>
      <c r="F192" s="1"/>
      <c r="G192" s="174"/>
      <c r="H192" s="1"/>
      <c r="I192" s="1"/>
    </row>
    <row r="193" s="215" customFormat="1" spans="1:9">
      <c r="A193" s="1"/>
      <c r="B193" s="1"/>
      <c r="C193" s="174"/>
      <c r="D193" s="1"/>
      <c r="E193" s="1"/>
      <c r="F193" s="1"/>
      <c r="G193" s="174"/>
      <c r="H193" s="1"/>
      <c r="I193" s="1"/>
    </row>
    <row r="194" s="215" customFormat="1" spans="1:9">
      <c r="A194" s="1"/>
      <c r="B194" s="1"/>
      <c r="C194" s="174"/>
      <c r="D194" s="1"/>
      <c r="E194" s="1"/>
      <c r="F194" s="1"/>
      <c r="G194" s="174"/>
      <c r="H194" s="1"/>
      <c r="I194" s="1"/>
    </row>
    <row r="195" s="215" customFormat="1" spans="1:9">
      <c r="A195" s="1"/>
      <c r="B195" s="1"/>
      <c r="C195" s="174"/>
      <c r="D195" s="1"/>
      <c r="E195" s="1"/>
      <c r="F195" s="1"/>
      <c r="G195" s="174"/>
      <c r="H195" s="1"/>
      <c r="I195" s="1"/>
    </row>
    <row r="196" s="215" customFormat="1" spans="1:9">
      <c r="A196" s="1"/>
      <c r="B196" s="1"/>
      <c r="C196" s="174"/>
      <c r="D196" s="1"/>
      <c r="E196" s="1"/>
      <c r="F196" s="1"/>
      <c r="G196" s="174"/>
      <c r="H196" s="1"/>
      <c r="I196" s="1"/>
    </row>
    <row r="197" s="215" customFormat="1" spans="1:9">
      <c r="A197" s="1"/>
      <c r="B197" s="1"/>
      <c r="C197" s="174"/>
      <c r="D197" s="1"/>
      <c r="E197" s="1"/>
      <c r="F197" s="1"/>
      <c r="G197" s="174"/>
      <c r="H197" s="1"/>
      <c r="I197" s="1"/>
    </row>
    <row r="198" s="215" customFormat="1" spans="1:9">
      <c r="A198" s="1"/>
      <c r="B198" s="1"/>
      <c r="C198" s="174"/>
      <c r="D198" s="1"/>
      <c r="E198" s="1"/>
      <c r="F198" s="1"/>
      <c r="G198" s="174"/>
      <c r="H198" s="1"/>
      <c r="I198" s="1"/>
    </row>
    <row r="199" s="215" customFormat="1" spans="1:9">
      <c r="A199" s="1"/>
      <c r="B199" s="1"/>
      <c r="C199" s="174"/>
      <c r="D199" s="1"/>
      <c r="E199" s="1"/>
      <c r="F199" s="1"/>
      <c r="G199" s="174"/>
      <c r="H199" s="1"/>
      <c r="I199" s="1"/>
    </row>
    <row r="200" s="215" customFormat="1" spans="1:9">
      <c r="A200" s="1"/>
      <c r="B200" s="1"/>
      <c r="C200" s="174"/>
      <c r="D200" s="1"/>
      <c r="E200" s="1"/>
      <c r="F200" s="1"/>
      <c r="G200" s="174"/>
      <c r="H200" s="1"/>
      <c r="I200" s="1"/>
    </row>
    <row r="201" s="215" customFormat="1" spans="1:9">
      <c r="A201" s="1"/>
      <c r="B201" s="1"/>
      <c r="C201" s="174"/>
      <c r="D201" s="1"/>
      <c r="E201" s="1"/>
      <c r="F201" s="1"/>
      <c r="G201" s="174"/>
      <c r="H201" s="1"/>
      <c r="I201" s="1"/>
    </row>
    <row r="202" s="215" customFormat="1" spans="1:9">
      <c r="A202" s="1"/>
      <c r="B202" s="1"/>
      <c r="C202" s="174"/>
      <c r="D202" s="1"/>
      <c r="E202" s="1"/>
      <c r="F202" s="1"/>
      <c r="G202" s="174"/>
      <c r="H202" s="1"/>
      <c r="I202" s="1"/>
    </row>
    <row r="203" s="215" customFormat="1" spans="1:9">
      <c r="A203" s="1"/>
      <c r="B203" s="1"/>
      <c r="C203" s="174"/>
      <c r="D203" s="1"/>
      <c r="E203" s="1"/>
      <c r="F203" s="1"/>
      <c r="G203" s="174"/>
      <c r="H203" s="1"/>
      <c r="I203" s="1"/>
    </row>
    <row r="204" s="215" customFormat="1" spans="1:9">
      <c r="A204" s="1"/>
      <c r="B204" s="1"/>
      <c r="C204" s="174"/>
      <c r="D204" s="1"/>
      <c r="E204" s="1"/>
      <c r="F204" s="1"/>
      <c r="G204" s="174"/>
      <c r="H204" s="1"/>
      <c r="I204" s="1"/>
    </row>
    <row r="205" s="215" customFormat="1" spans="1:9">
      <c r="A205" s="1"/>
      <c r="B205" s="1"/>
      <c r="C205" s="174"/>
      <c r="D205" s="1"/>
      <c r="E205" s="1"/>
      <c r="F205" s="1"/>
      <c r="G205" s="174"/>
      <c r="H205" s="1"/>
      <c r="I205" s="1"/>
    </row>
    <row r="206" s="215" customFormat="1" spans="1:9">
      <c r="A206" s="1"/>
      <c r="B206" s="1"/>
      <c r="C206" s="174"/>
      <c r="D206" s="1"/>
      <c r="E206" s="1"/>
      <c r="F206" s="1"/>
      <c r="G206" s="174"/>
      <c r="H206" s="1"/>
      <c r="I206" s="1"/>
    </row>
    <row r="207" s="215" customFormat="1" spans="1:9">
      <c r="A207" s="1"/>
      <c r="B207" s="1"/>
      <c r="C207" s="174"/>
      <c r="D207" s="1"/>
      <c r="E207" s="1"/>
      <c r="F207" s="1"/>
      <c r="G207" s="174"/>
      <c r="H207" s="1"/>
      <c r="I207" s="1"/>
    </row>
    <row r="208" s="215" customFormat="1" spans="1:9">
      <c r="A208" s="1"/>
      <c r="B208" s="1"/>
      <c r="C208" s="174"/>
      <c r="D208" s="1"/>
      <c r="E208" s="1"/>
      <c r="F208" s="1"/>
      <c r="G208" s="174"/>
      <c r="H208" s="1"/>
      <c r="I208" s="1"/>
    </row>
    <row r="209" s="215" customFormat="1" spans="1:9">
      <c r="A209" s="1"/>
      <c r="B209" s="1"/>
      <c r="C209" s="174"/>
      <c r="D209" s="1"/>
      <c r="E209" s="1"/>
      <c r="F209" s="1"/>
      <c r="G209" s="174"/>
      <c r="H209" s="1"/>
      <c r="I209" s="1"/>
    </row>
    <row r="210" s="215" customFormat="1" spans="1:9">
      <c r="A210" s="1"/>
      <c r="B210" s="1"/>
      <c r="C210" s="174"/>
      <c r="D210" s="1"/>
      <c r="E210" s="1"/>
      <c r="F210" s="1"/>
      <c r="G210" s="174"/>
      <c r="H210" s="1"/>
      <c r="I210" s="1"/>
    </row>
    <row r="211" s="215" customFormat="1" spans="1:9">
      <c r="A211" s="1"/>
      <c r="B211" s="1"/>
      <c r="C211" s="174"/>
      <c r="D211" s="1"/>
      <c r="E211" s="1"/>
      <c r="F211" s="1"/>
      <c r="G211" s="174"/>
      <c r="H211" s="1"/>
      <c r="I211" s="1"/>
    </row>
    <row r="212" s="215" customFormat="1" spans="1:9">
      <c r="A212" s="1"/>
      <c r="B212" s="1"/>
      <c r="C212" s="174"/>
      <c r="D212" s="1"/>
      <c r="E212" s="1"/>
      <c r="F212" s="1"/>
      <c r="G212" s="174"/>
      <c r="H212" s="1"/>
      <c r="I212" s="1"/>
    </row>
    <row r="213" s="215" customFormat="1" spans="1:9">
      <c r="A213" s="1"/>
      <c r="B213" s="1"/>
      <c r="C213" s="174"/>
      <c r="D213" s="1"/>
      <c r="E213" s="1"/>
      <c r="F213" s="1"/>
      <c r="G213" s="174"/>
      <c r="H213" s="1"/>
      <c r="I213" s="1"/>
    </row>
    <row r="214" s="215" customFormat="1" spans="1:9">
      <c r="A214" s="1"/>
      <c r="B214" s="1"/>
      <c r="C214" s="174"/>
      <c r="D214" s="1"/>
      <c r="E214" s="1"/>
      <c r="F214" s="1"/>
      <c r="G214" s="174"/>
      <c r="H214" s="1"/>
      <c r="I214" s="1"/>
    </row>
    <row r="215" s="215" customFormat="1" spans="1:9">
      <c r="A215" s="1"/>
      <c r="B215" s="1"/>
      <c r="C215" s="174"/>
      <c r="D215" s="1"/>
      <c r="E215" s="1"/>
      <c r="F215" s="1"/>
      <c r="G215" s="174"/>
      <c r="H215" s="1"/>
      <c r="I215" s="1"/>
    </row>
    <row r="216" s="215" customFormat="1" spans="1:9">
      <c r="A216" s="1"/>
      <c r="B216" s="1"/>
      <c r="C216" s="174"/>
      <c r="D216" s="1"/>
      <c r="E216" s="1"/>
      <c r="F216" s="1"/>
      <c r="G216" s="174"/>
      <c r="H216" s="1"/>
      <c r="I216" s="1"/>
    </row>
    <row r="217" s="215" customFormat="1" spans="1:9">
      <c r="A217" s="1"/>
      <c r="B217" s="1"/>
      <c r="C217" s="174"/>
      <c r="D217" s="1"/>
      <c r="E217" s="1"/>
      <c r="F217" s="1"/>
      <c r="G217" s="174"/>
      <c r="H217" s="1"/>
      <c r="I217" s="1"/>
    </row>
    <row r="218" s="215" customFormat="1" spans="1:9">
      <c r="A218" s="1"/>
      <c r="B218" s="1"/>
      <c r="C218" s="174"/>
      <c r="D218" s="1"/>
      <c r="E218" s="1"/>
      <c r="F218" s="1"/>
      <c r="G218" s="174"/>
      <c r="H218" s="1"/>
      <c r="I218" s="1"/>
    </row>
    <row r="219" s="215" customFormat="1" spans="1:9">
      <c r="A219" s="1"/>
      <c r="B219" s="1"/>
      <c r="C219" s="174"/>
      <c r="D219" s="1"/>
      <c r="E219" s="1"/>
      <c r="F219" s="1"/>
      <c r="G219" s="174"/>
      <c r="H219" s="1"/>
      <c r="I219" s="1"/>
    </row>
    <row r="220" s="215" customFormat="1" spans="1:9">
      <c r="A220" s="1"/>
      <c r="B220" s="1"/>
      <c r="C220" s="174"/>
      <c r="D220" s="1"/>
      <c r="E220" s="1"/>
      <c r="F220" s="1"/>
      <c r="G220" s="174"/>
      <c r="H220" s="1"/>
      <c r="I220" s="1"/>
    </row>
    <row r="221" s="215" customFormat="1" spans="1:9">
      <c r="A221" s="1"/>
      <c r="B221" s="1"/>
      <c r="C221" s="174"/>
      <c r="D221" s="1"/>
      <c r="E221" s="1"/>
      <c r="F221" s="1"/>
      <c r="G221" s="174"/>
      <c r="H221" s="1"/>
      <c r="I221" s="1"/>
    </row>
    <row r="222" s="215" customFormat="1" spans="1:9">
      <c r="A222" s="1"/>
      <c r="B222" s="1"/>
      <c r="C222" s="174"/>
      <c r="D222" s="1"/>
      <c r="E222" s="1"/>
      <c r="F222" s="1"/>
      <c r="G222" s="174"/>
      <c r="H222" s="1"/>
      <c r="I222" s="1"/>
    </row>
    <row r="223" s="215" customFormat="1" spans="1:9">
      <c r="A223" s="1"/>
      <c r="B223" s="1"/>
      <c r="C223" s="174"/>
      <c r="D223" s="1"/>
      <c r="E223" s="1"/>
      <c r="F223" s="1"/>
      <c r="G223" s="174"/>
      <c r="H223" s="1"/>
      <c r="I223" s="1"/>
    </row>
    <row r="224" s="215" customFormat="1" spans="1:9">
      <c r="A224" s="1"/>
      <c r="B224" s="1"/>
      <c r="C224" s="174"/>
      <c r="D224" s="1"/>
      <c r="E224" s="1"/>
      <c r="F224" s="1"/>
      <c r="G224" s="174"/>
      <c r="H224" s="1"/>
      <c r="I224" s="1"/>
    </row>
    <row r="225" s="215" customFormat="1" spans="1:9">
      <c r="A225" s="1"/>
      <c r="B225" s="1"/>
      <c r="C225" s="174"/>
      <c r="D225" s="1"/>
      <c r="E225" s="1"/>
      <c r="F225" s="1"/>
      <c r="G225" s="174"/>
      <c r="H225" s="1"/>
      <c r="I225" s="1"/>
    </row>
    <row r="226" s="215" customFormat="1" spans="1:9">
      <c r="A226" s="1"/>
      <c r="B226" s="1"/>
      <c r="C226" s="174"/>
      <c r="D226" s="1"/>
      <c r="E226" s="1"/>
      <c r="F226" s="1"/>
      <c r="G226" s="174"/>
      <c r="H226" s="1"/>
      <c r="I226" s="1"/>
    </row>
    <row r="227" s="215" customFormat="1" spans="1:9">
      <c r="A227" s="1"/>
      <c r="B227" s="1"/>
      <c r="C227" s="174"/>
      <c r="D227" s="1"/>
      <c r="E227" s="1"/>
      <c r="F227" s="1"/>
      <c r="G227" s="174"/>
      <c r="H227" s="1"/>
      <c r="I227" s="1"/>
    </row>
    <row r="228" s="215" customFormat="1" spans="1:9">
      <c r="A228" s="1"/>
      <c r="B228" s="1"/>
      <c r="C228" s="174"/>
      <c r="D228" s="1"/>
      <c r="E228" s="1"/>
      <c r="F228" s="1"/>
      <c r="G228" s="174"/>
      <c r="H228" s="1"/>
      <c r="I228" s="1"/>
    </row>
    <row r="229" s="215" customFormat="1" spans="1:9">
      <c r="A229" s="1"/>
      <c r="B229" s="1"/>
      <c r="C229" s="174"/>
      <c r="D229" s="1"/>
      <c r="E229" s="1"/>
      <c r="F229" s="1"/>
      <c r="G229" s="174"/>
      <c r="H229" s="1"/>
      <c r="I229" s="1"/>
    </row>
    <row r="230" s="215" customFormat="1" spans="1:9">
      <c r="A230" s="1"/>
      <c r="B230" s="1"/>
      <c r="C230" s="174"/>
      <c r="D230" s="1"/>
      <c r="E230" s="1"/>
      <c r="F230" s="1"/>
      <c r="G230" s="174"/>
      <c r="H230" s="1"/>
      <c r="I230" s="1"/>
    </row>
    <row r="231" s="215" customFormat="1" spans="1:9">
      <c r="A231" s="1"/>
      <c r="B231" s="1"/>
      <c r="C231" s="174"/>
      <c r="D231" s="1"/>
      <c r="E231" s="1"/>
      <c r="F231" s="1"/>
      <c r="G231" s="174"/>
      <c r="H231" s="1"/>
      <c r="I231" s="1"/>
    </row>
    <row r="232" s="215" customFormat="1" spans="1:9">
      <c r="A232" s="1"/>
      <c r="B232" s="1"/>
      <c r="C232" s="174"/>
      <c r="D232" s="1"/>
      <c r="E232" s="1"/>
      <c r="F232" s="1"/>
      <c r="G232" s="174"/>
      <c r="H232" s="1"/>
      <c r="I232" s="1"/>
    </row>
    <row r="233" s="215" customFormat="1" spans="1:9">
      <c r="A233" s="1"/>
      <c r="B233" s="1"/>
      <c r="C233" s="174"/>
      <c r="D233" s="1"/>
      <c r="E233" s="1"/>
      <c r="F233" s="1"/>
      <c r="G233" s="174"/>
      <c r="H233" s="1"/>
      <c r="I233" s="1"/>
    </row>
    <row r="234" s="215" customFormat="1" spans="1:9">
      <c r="A234" s="1"/>
      <c r="B234" s="1"/>
      <c r="C234" s="174"/>
      <c r="D234" s="1"/>
      <c r="E234" s="1"/>
      <c r="F234" s="1"/>
      <c r="G234" s="174"/>
      <c r="H234" s="1"/>
      <c r="I234" s="1"/>
    </row>
    <row r="235" s="215" customFormat="1" spans="1:9">
      <c r="A235" s="1"/>
      <c r="B235" s="1"/>
      <c r="C235" s="174"/>
      <c r="D235" s="1"/>
      <c r="E235" s="1"/>
      <c r="F235" s="1"/>
      <c r="G235" s="174"/>
      <c r="H235" s="1"/>
      <c r="I235" s="1"/>
    </row>
    <row r="236" s="215" customFormat="1" spans="1:9">
      <c r="A236" s="1"/>
      <c r="B236" s="1"/>
      <c r="C236" s="174"/>
      <c r="D236" s="1"/>
      <c r="E236" s="1"/>
      <c r="F236" s="1"/>
      <c r="G236" s="174"/>
      <c r="H236" s="1"/>
      <c r="I236" s="1"/>
    </row>
    <row r="237" s="215" customFormat="1" spans="1:9">
      <c r="A237" s="1"/>
      <c r="B237" s="1"/>
      <c r="C237" s="174"/>
      <c r="D237" s="1"/>
      <c r="E237" s="1"/>
      <c r="F237" s="1"/>
      <c r="G237" s="174"/>
      <c r="H237" s="1"/>
      <c r="I237" s="1"/>
    </row>
    <row r="238" s="215" customFormat="1" spans="1:9">
      <c r="A238" s="1"/>
      <c r="B238" s="1"/>
      <c r="C238" s="174"/>
      <c r="D238" s="1"/>
      <c r="E238" s="1"/>
      <c r="F238" s="1"/>
      <c r="G238" s="174"/>
      <c r="H238" s="1"/>
      <c r="I238" s="1"/>
    </row>
    <row r="239" s="215" customFormat="1" spans="1:9">
      <c r="A239" s="1"/>
      <c r="B239" s="1"/>
      <c r="C239" s="174"/>
      <c r="D239" s="1"/>
      <c r="E239" s="1"/>
      <c r="F239" s="1"/>
      <c r="G239" s="174"/>
      <c r="H239" s="1"/>
      <c r="I239" s="1"/>
    </row>
    <row r="240" s="215" customFormat="1" spans="1:9">
      <c r="A240" s="1"/>
      <c r="B240" s="1"/>
      <c r="C240" s="174"/>
      <c r="D240" s="1"/>
      <c r="E240" s="1"/>
      <c r="F240" s="1"/>
      <c r="G240" s="174"/>
      <c r="H240" s="1"/>
      <c r="I240" s="1"/>
    </row>
    <row r="241" s="215" customFormat="1" spans="1:9">
      <c r="A241" s="1"/>
      <c r="B241" s="1"/>
      <c r="C241" s="174"/>
      <c r="D241" s="1"/>
      <c r="E241" s="1"/>
      <c r="F241" s="1"/>
      <c r="G241" s="174"/>
      <c r="H241" s="1"/>
      <c r="I241" s="1"/>
    </row>
    <row r="242" s="215" customFormat="1" spans="1:9">
      <c r="A242" s="1"/>
      <c r="B242" s="1"/>
      <c r="C242" s="174"/>
      <c r="D242" s="1"/>
      <c r="E242" s="1"/>
      <c r="F242" s="1"/>
      <c r="G242" s="174"/>
      <c r="H242" s="1"/>
      <c r="I242" s="1"/>
    </row>
    <row r="243" s="215" customFormat="1" spans="1:9">
      <c r="A243" s="1"/>
      <c r="B243" s="1"/>
      <c r="C243" s="174"/>
      <c r="D243" s="1"/>
      <c r="E243" s="1"/>
      <c r="F243" s="1"/>
      <c r="G243" s="174"/>
      <c r="H243" s="1"/>
      <c r="I243" s="1"/>
    </row>
    <row r="244" s="215" customFormat="1" spans="1:9">
      <c r="A244" s="1"/>
      <c r="B244" s="1"/>
      <c r="C244" s="174"/>
      <c r="D244" s="1"/>
      <c r="E244" s="1"/>
      <c r="F244" s="1"/>
      <c r="G244" s="174"/>
      <c r="H244" s="1"/>
      <c r="I244" s="1"/>
    </row>
    <row r="245" s="215" customFormat="1" spans="1:9">
      <c r="A245" s="1"/>
      <c r="B245" s="1"/>
      <c r="C245" s="174"/>
      <c r="D245" s="1"/>
      <c r="E245" s="1"/>
      <c r="F245" s="1"/>
      <c r="G245" s="174"/>
      <c r="H245" s="1"/>
      <c r="I245" s="1"/>
    </row>
    <row r="246" s="215" customFormat="1" spans="1:9">
      <c r="A246" s="1"/>
      <c r="B246" s="1"/>
      <c r="C246" s="174"/>
      <c r="D246" s="1"/>
      <c r="E246" s="1"/>
      <c r="F246" s="1"/>
      <c r="G246" s="174"/>
      <c r="H246" s="1"/>
      <c r="I246" s="1"/>
    </row>
    <row r="247" s="215" customFormat="1" spans="1:9">
      <c r="A247" s="1"/>
      <c r="B247" s="1"/>
      <c r="C247" s="174"/>
      <c r="D247" s="1"/>
      <c r="E247" s="1"/>
      <c r="F247" s="1"/>
      <c r="G247" s="174"/>
      <c r="H247" s="1"/>
      <c r="I247" s="1"/>
    </row>
    <row r="248" s="215" customFormat="1" spans="1:9">
      <c r="A248" s="1"/>
      <c r="B248" s="1"/>
      <c r="C248" s="174"/>
      <c r="D248" s="1"/>
      <c r="E248" s="1"/>
      <c r="F248" s="1"/>
      <c r="G248" s="174"/>
      <c r="H248" s="1"/>
      <c r="I248" s="1"/>
    </row>
    <row r="249" s="215" customFormat="1" spans="1:9">
      <c r="A249" s="1"/>
      <c r="B249" s="1"/>
      <c r="C249" s="174"/>
      <c r="D249" s="1"/>
      <c r="E249" s="1"/>
      <c r="F249" s="1"/>
      <c r="G249" s="174"/>
      <c r="H249" s="1"/>
      <c r="I249" s="1"/>
    </row>
    <row r="250" s="215" customFormat="1" spans="1:9">
      <c r="A250" s="1"/>
      <c r="B250" s="1"/>
      <c r="C250" s="174"/>
      <c r="D250" s="1"/>
      <c r="E250" s="1"/>
      <c r="F250" s="1"/>
      <c r="G250" s="174"/>
      <c r="H250" s="1"/>
      <c r="I250" s="1"/>
    </row>
    <row r="251" s="215" customFormat="1" spans="1:9">
      <c r="A251" s="1"/>
      <c r="B251" s="1"/>
      <c r="C251" s="174"/>
      <c r="D251" s="1"/>
      <c r="E251" s="1"/>
      <c r="F251" s="1"/>
      <c r="G251" s="174"/>
      <c r="H251" s="1"/>
      <c r="I251" s="1"/>
    </row>
    <row r="252" s="215" customFormat="1" spans="1:9">
      <c r="A252" s="1"/>
      <c r="B252" s="1"/>
      <c r="C252" s="174"/>
      <c r="D252" s="1"/>
      <c r="E252" s="1"/>
      <c r="F252" s="1"/>
      <c r="G252" s="174"/>
      <c r="H252" s="1"/>
      <c r="I252" s="1"/>
    </row>
    <row r="253" s="215" customFormat="1" spans="1:9">
      <c r="A253" s="1"/>
      <c r="B253" s="1"/>
      <c r="C253" s="174"/>
      <c r="D253" s="1"/>
      <c r="E253" s="1"/>
      <c r="F253" s="1"/>
      <c r="G253" s="174"/>
      <c r="H253" s="1"/>
      <c r="I253" s="1"/>
    </row>
    <row r="254" s="215" customFormat="1" spans="1:9">
      <c r="A254" s="1"/>
      <c r="B254" s="1"/>
      <c r="C254" s="174"/>
      <c r="D254" s="1"/>
      <c r="E254" s="1"/>
      <c r="F254" s="1"/>
      <c r="G254" s="174"/>
      <c r="H254" s="1"/>
      <c r="I254" s="1"/>
    </row>
    <row r="255" s="215" customFormat="1" spans="1:9">
      <c r="A255" s="1"/>
      <c r="B255" s="1"/>
      <c r="C255" s="174"/>
      <c r="D255" s="1"/>
      <c r="E255" s="1"/>
      <c r="F255" s="1"/>
      <c r="G255" s="174"/>
      <c r="H255" s="1"/>
      <c r="I255" s="1"/>
    </row>
    <row r="256" s="215" customFormat="1" spans="1:9">
      <c r="A256" s="1"/>
      <c r="B256" s="1"/>
      <c r="C256" s="174"/>
      <c r="D256" s="1"/>
      <c r="E256" s="1"/>
      <c r="F256" s="1"/>
      <c r="G256" s="174"/>
      <c r="H256" s="1"/>
      <c r="I256" s="1"/>
    </row>
    <row r="257" s="215" customFormat="1" spans="1:9">
      <c r="A257" s="1"/>
      <c r="B257" s="1"/>
      <c r="C257" s="174"/>
      <c r="D257" s="1"/>
      <c r="E257" s="1"/>
      <c r="F257" s="1"/>
      <c r="G257" s="174"/>
      <c r="H257" s="1"/>
      <c r="I257" s="1"/>
    </row>
    <row r="258" s="215" customFormat="1" spans="1:9">
      <c r="A258" s="1"/>
      <c r="B258" s="1"/>
      <c r="C258" s="174"/>
      <c r="D258" s="1"/>
      <c r="E258" s="1"/>
      <c r="F258" s="1"/>
      <c r="G258" s="174"/>
      <c r="H258" s="1"/>
      <c r="I258" s="1"/>
    </row>
    <row r="259" s="215" customFormat="1" spans="1:9">
      <c r="A259" s="1"/>
      <c r="B259" s="1"/>
      <c r="C259" s="174"/>
      <c r="D259" s="1"/>
      <c r="E259" s="1"/>
      <c r="F259" s="1"/>
      <c r="G259" s="174"/>
      <c r="H259" s="1"/>
      <c r="I259" s="1"/>
    </row>
    <row r="260" s="215" customFormat="1" spans="1:9">
      <c r="A260" s="1"/>
      <c r="B260" s="1"/>
      <c r="C260" s="174"/>
      <c r="D260" s="1"/>
      <c r="E260" s="1"/>
      <c r="F260" s="1"/>
      <c r="G260" s="174"/>
      <c r="H260" s="1"/>
      <c r="I260" s="1"/>
    </row>
    <row r="261" s="215" customFormat="1" spans="1:9">
      <c r="A261" s="1"/>
      <c r="B261" s="1"/>
      <c r="C261" s="174"/>
      <c r="D261" s="1"/>
      <c r="E261" s="1"/>
      <c r="F261" s="1"/>
      <c r="G261" s="174"/>
      <c r="H261" s="1"/>
      <c r="I261" s="1"/>
    </row>
    <row r="262" s="215" customFormat="1" spans="1:9">
      <c r="A262" s="1"/>
      <c r="B262" s="1"/>
      <c r="C262" s="174"/>
      <c r="D262" s="1"/>
      <c r="E262" s="1"/>
      <c r="F262" s="1"/>
      <c r="G262" s="174"/>
      <c r="H262" s="1"/>
      <c r="I262" s="1"/>
    </row>
    <row r="263" s="215" customFormat="1" spans="1:9">
      <c r="A263" s="1"/>
      <c r="B263" s="1"/>
      <c r="C263" s="174"/>
      <c r="D263" s="1"/>
      <c r="E263" s="1"/>
      <c r="F263" s="1"/>
      <c r="G263" s="174"/>
      <c r="H263" s="1"/>
      <c r="I263" s="1"/>
    </row>
    <row r="264" s="215" customFormat="1" spans="1:9">
      <c r="A264" s="1"/>
      <c r="B264" s="1"/>
      <c r="C264" s="174"/>
      <c r="D264" s="1"/>
      <c r="E264" s="1"/>
      <c r="F264" s="1"/>
      <c r="G264" s="174"/>
      <c r="H264" s="1"/>
      <c r="I264" s="1"/>
    </row>
    <row r="265" s="215" customFormat="1" spans="1:9">
      <c r="A265" s="1"/>
      <c r="B265" s="1"/>
      <c r="C265" s="174"/>
      <c r="D265" s="1"/>
      <c r="E265" s="1"/>
      <c r="F265" s="1"/>
      <c r="G265" s="174"/>
      <c r="H265" s="1"/>
      <c r="I265" s="1"/>
    </row>
    <row r="266" s="215" customFormat="1" spans="1:9">
      <c r="A266" s="1"/>
      <c r="B266" s="1"/>
      <c r="C266" s="174"/>
      <c r="D266" s="1"/>
      <c r="E266" s="1"/>
      <c r="F266" s="1"/>
      <c r="G266" s="174"/>
      <c r="H266" s="1"/>
      <c r="I266" s="1"/>
    </row>
    <row r="267" s="215" customFormat="1" spans="1:9">
      <c r="A267" s="1"/>
      <c r="B267" s="1"/>
      <c r="C267" s="174"/>
      <c r="D267" s="1"/>
      <c r="E267" s="1"/>
      <c r="F267" s="1"/>
      <c r="G267" s="174"/>
      <c r="H267" s="1"/>
      <c r="I267" s="1"/>
    </row>
    <row r="268" s="215" customFormat="1" spans="1:9">
      <c r="A268" s="1"/>
      <c r="B268" s="1"/>
      <c r="C268" s="174"/>
      <c r="D268" s="1"/>
      <c r="E268" s="1"/>
      <c r="F268" s="1"/>
      <c r="G268" s="174"/>
      <c r="H268" s="1"/>
      <c r="I268" s="1"/>
    </row>
    <row r="269" s="215" customFormat="1" spans="1:9">
      <c r="A269" s="1"/>
      <c r="B269" s="1"/>
      <c r="C269" s="174"/>
      <c r="D269" s="1"/>
      <c r="E269" s="1"/>
      <c r="F269" s="1"/>
      <c r="G269" s="174"/>
      <c r="H269" s="1"/>
      <c r="I269" s="1"/>
    </row>
    <row r="270" s="215" customFormat="1" spans="1:9">
      <c r="A270" s="1"/>
      <c r="B270" s="1"/>
      <c r="C270" s="174"/>
      <c r="D270" s="1"/>
      <c r="E270" s="1"/>
      <c r="F270" s="1"/>
      <c r="G270" s="174"/>
      <c r="H270" s="1"/>
      <c r="I270" s="1"/>
    </row>
    <row r="271" s="215" customFormat="1" spans="1:9">
      <c r="A271" s="1"/>
      <c r="B271" s="1"/>
      <c r="C271" s="174"/>
      <c r="D271" s="1"/>
      <c r="E271" s="1"/>
      <c r="F271" s="1"/>
      <c r="G271" s="174"/>
      <c r="H271" s="1"/>
      <c r="I271" s="1"/>
    </row>
    <row r="272" s="215" customFormat="1" spans="1:9">
      <c r="A272" s="1"/>
      <c r="B272" s="1"/>
      <c r="C272" s="174"/>
      <c r="D272" s="1"/>
      <c r="E272" s="1"/>
      <c r="F272" s="1"/>
      <c r="G272" s="174"/>
      <c r="H272" s="1"/>
      <c r="I272" s="1"/>
    </row>
    <row r="273" s="215" customFormat="1" spans="1:9">
      <c r="A273" s="1"/>
      <c r="B273" s="1"/>
      <c r="C273" s="174"/>
      <c r="D273" s="1"/>
      <c r="E273" s="1"/>
      <c r="F273" s="1"/>
      <c r="G273" s="174"/>
      <c r="H273" s="1"/>
      <c r="I273" s="1"/>
    </row>
    <row r="274" s="215" customFormat="1" spans="1:9">
      <c r="A274" s="1"/>
      <c r="B274" s="1"/>
      <c r="C274" s="174"/>
      <c r="D274" s="1"/>
      <c r="E274" s="1"/>
      <c r="F274" s="1"/>
      <c r="G274" s="174"/>
      <c r="H274" s="1"/>
      <c r="I274" s="1"/>
    </row>
    <row r="275" s="215" customFormat="1" spans="1:9">
      <c r="A275" s="1"/>
      <c r="B275" s="1"/>
      <c r="C275" s="174"/>
      <c r="D275" s="1"/>
      <c r="E275" s="1"/>
      <c r="F275" s="1"/>
      <c r="G275" s="174"/>
      <c r="H275" s="1"/>
      <c r="I275" s="1"/>
    </row>
    <row r="276" s="215" customFormat="1" spans="1:9">
      <c r="A276" s="1"/>
      <c r="B276" s="1"/>
      <c r="C276" s="174"/>
      <c r="D276" s="1"/>
      <c r="E276" s="1"/>
      <c r="F276" s="1"/>
      <c r="G276" s="174"/>
      <c r="H276" s="1"/>
      <c r="I276" s="1"/>
    </row>
    <row r="277" s="215" customFormat="1" spans="1:9">
      <c r="A277" s="1"/>
      <c r="B277" s="1"/>
      <c r="C277" s="174"/>
      <c r="D277" s="1"/>
      <c r="E277" s="1"/>
      <c r="F277" s="1"/>
      <c r="G277" s="174"/>
      <c r="H277" s="1"/>
      <c r="I277" s="1"/>
    </row>
    <row r="278" s="215" customFormat="1" spans="1:9">
      <c r="A278" s="1"/>
      <c r="B278" s="1"/>
      <c r="C278" s="174"/>
      <c r="D278" s="1"/>
      <c r="E278" s="1"/>
      <c r="F278" s="1"/>
      <c r="G278" s="174"/>
      <c r="H278" s="1"/>
      <c r="I278" s="1"/>
    </row>
    <row r="279" s="215" customFormat="1" spans="1:9">
      <c r="A279" s="1"/>
      <c r="B279" s="1"/>
      <c r="C279" s="174"/>
      <c r="D279" s="1"/>
      <c r="E279" s="1"/>
      <c r="F279" s="1"/>
      <c r="G279" s="174"/>
      <c r="H279" s="1"/>
      <c r="I279" s="1"/>
    </row>
    <row r="280" s="215" customFormat="1" spans="1:9">
      <c r="A280" s="1"/>
      <c r="B280" s="1"/>
      <c r="C280" s="174"/>
      <c r="D280" s="1"/>
      <c r="E280" s="1"/>
      <c r="F280" s="1"/>
      <c r="G280" s="174"/>
      <c r="H280" s="1"/>
      <c r="I280" s="1"/>
    </row>
    <row r="281" s="215" customFormat="1" spans="1:9">
      <c r="A281" s="1"/>
      <c r="B281" s="1"/>
      <c r="C281" s="174"/>
      <c r="D281" s="1"/>
      <c r="E281" s="1"/>
      <c r="F281" s="1"/>
      <c r="G281" s="174"/>
      <c r="H281" s="1"/>
      <c r="I281" s="1"/>
    </row>
    <row r="282" s="215" customFormat="1" spans="1:9">
      <c r="A282" s="1"/>
      <c r="B282" s="1"/>
      <c r="C282" s="174"/>
      <c r="D282" s="1"/>
      <c r="E282" s="1"/>
      <c r="F282" s="1"/>
      <c r="G282" s="174"/>
      <c r="H282" s="1"/>
      <c r="I282" s="1"/>
    </row>
    <row r="283" s="215" customFormat="1" spans="1:9">
      <c r="A283" s="1"/>
      <c r="B283" s="1"/>
      <c r="C283" s="174"/>
      <c r="D283" s="1"/>
      <c r="E283" s="1"/>
      <c r="F283" s="1"/>
      <c r="G283" s="174"/>
      <c r="H283" s="1"/>
      <c r="I283" s="1"/>
    </row>
    <row r="284" s="215" customFormat="1" spans="1:9">
      <c r="A284" s="1"/>
      <c r="B284" s="1"/>
      <c r="C284" s="174"/>
      <c r="D284" s="1"/>
      <c r="E284" s="1"/>
      <c r="F284" s="1"/>
      <c r="G284" s="174"/>
      <c r="H284" s="1"/>
      <c r="I284" s="1"/>
    </row>
    <row r="285" s="215" customFormat="1" spans="1:9">
      <c r="A285" s="1"/>
      <c r="B285" s="1"/>
      <c r="C285" s="174"/>
      <c r="D285" s="1"/>
      <c r="E285" s="1"/>
      <c r="F285" s="1"/>
      <c r="G285" s="174"/>
      <c r="H285" s="1"/>
      <c r="I285" s="1"/>
    </row>
    <row r="286" s="215" customFormat="1" spans="1:9">
      <c r="A286" s="1"/>
      <c r="B286" s="1"/>
      <c r="C286" s="174"/>
      <c r="D286" s="1"/>
      <c r="E286" s="1"/>
      <c r="F286" s="1"/>
      <c r="G286" s="174"/>
      <c r="H286" s="1"/>
      <c r="I286" s="1"/>
    </row>
    <row r="287" s="215" customFormat="1" spans="1:9">
      <c r="A287" s="1"/>
      <c r="B287" s="1"/>
      <c r="C287" s="174"/>
      <c r="D287" s="1"/>
      <c r="E287" s="1"/>
      <c r="F287" s="1"/>
      <c r="G287" s="174"/>
      <c r="H287" s="1"/>
      <c r="I287" s="1"/>
    </row>
    <row r="288" s="215" customFormat="1" spans="1:9">
      <c r="A288" s="1"/>
      <c r="B288" s="1"/>
      <c r="C288" s="174"/>
      <c r="D288" s="1"/>
      <c r="E288" s="1"/>
      <c r="F288" s="1"/>
      <c r="G288" s="174"/>
      <c r="H288" s="1"/>
      <c r="I288" s="1"/>
    </row>
    <row r="289" s="215" customFormat="1" spans="1:9">
      <c r="A289" s="1"/>
      <c r="B289" s="1"/>
      <c r="C289" s="174"/>
      <c r="D289" s="1"/>
      <c r="E289" s="1"/>
      <c r="F289" s="1"/>
      <c r="G289" s="174"/>
      <c r="H289" s="1"/>
      <c r="I289" s="1"/>
    </row>
    <row r="290" s="215" customFormat="1" spans="1:9">
      <c r="A290" s="1"/>
      <c r="B290" s="1"/>
      <c r="C290" s="174"/>
      <c r="D290" s="1"/>
      <c r="E290" s="1"/>
      <c r="F290" s="1"/>
      <c r="G290" s="174"/>
      <c r="H290" s="1"/>
      <c r="I290" s="1"/>
    </row>
    <row r="291" s="215" customFormat="1" spans="1:9">
      <c r="A291" s="1"/>
      <c r="B291" s="1"/>
      <c r="C291" s="174"/>
      <c r="D291" s="1"/>
      <c r="E291" s="1"/>
      <c r="F291" s="1"/>
      <c r="G291" s="174"/>
      <c r="H291" s="1"/>
      <c r="I291" s="1"/>
    </row>
    <row r="292" s="215" customFormat="1" spans="1:9">
      <c r="A292" s="1"/>
      <c r="B292" s="1"/>
      <c r="C292" s="174"/>
      <c r="D292" s="1"/>
      <c r="E292" s="1"/>
      <c r="F292" s="1"/>
      <c r="G292" s="174"/>
      <c r="H292" s="1"/>
      <c r="I292" s="1"/>
    </row>
    <row r="293" s="215" customFormat="1" spans="1:9">
      <c r="A293" s="1"/>
      <c r="B293" s="1"/>
      <c r="C293" s="174"/>
      <c r="D293" s="1"/>
      <c r="E293" s="1"/>
      <c r="F293" s="1"/>
      <c r="G293" s="174"/>
      <c r="H293" s="1"/>
      <c r="I293" s="1"/>
    </row>
    <row r="294" s="215" customFormat="1" spans="1:9">
      <c r="A294" s="1"/>
      <c r="B294" s="1"/>
      <c r="C294" s="174"/>
      <c r="D294" s="1"/>
      <c r="E294" s="1"/>
      <c r="F294" s="1"/>
      <c r="G294" s="174"/>
      <c r="H294" s="1"/>
      <c r="I294" s="1"/>
    </row>
    <row r="295" s="215" customFormat="1" spans="1:9">
      <c r="A295" s="1"/>
      <c r="B295" s="1"/>
      <c r="C295" s="174"/>
      <c r="D295" s="1"/>
      <c r="E295" s="1"/>
      <c r="F295" s="1"/>
      <c r="G295" s="174"/>
      <c r="H295" s="1"/>
      <c r="I295" s="1"/>
    </row>
    <row r="296" s="215" customFormat="1" spans="1:9">
      <c r="A296" s="1"/>
      <c r="B296" s="1"/>
      <c r="C296" s="174"/>
      <c r="D296" s="1"/>
      <c r="E296" s="1"/>
      <c r="F296" s="1"/>
      <c r="G296" s="174"/>
      <c r="H296" s="1"/>
      <c r="I296" s="1"/>
    </row>
    <row r="297" s="215" customFormat="1" spans="1:9">
      <c r="A297" s="1"/>
      <c r="B297" s="1"/>
      <c r="C297" s="174"/>
      <c r="D297" s="1"/>
      <c r="E297" s="1"/>
      <c r="F297" s="1"/>
      <c r="G297" s="174"/>
      <c r="H297" s="1"/>
      <c r="I297" s="1"/>
    </row>
    <row r="298" s="215" customFormat="1" spans="1:9">
      <c r="A298" s="1"/>
      <c r="B298" s="1"/>
      <c r="C298" s="174"/>
      <c r="D298" s="1"/>
      <c r="E298" s="1"/>
      <c r="F298" s="1"/>
      <c r="G298" s="174"/>
      <c r="H298" s="1"/>
      <c r="I298" s="1"/>
    </row>
    <row r="299" s="215" customFormat="1" spans="1:9">
      <c r="A299" s="1"/>
      <c r="B299" s="1"/>
      <c r="C299" s="174"/>
      <c r="D299" s="1"/>
      <c r="E299" s="1"/>
      <c r="F299" s="1"/>
      <c r="G299" s="174"/>
      <c r="H299" s="1"/>
      <c r="I299" s="1"/>
    </row>
    <row r="300" s="215" customFormat="1" spans="1:9">
      <c r="A300" s="1"/>
      <c r="B300" s="1"/>
      <c r="C300" s="174"/>
      <c r="D300" s="1"/>
      <c r="E300" s="1"/>
      <c r="F300" s="1"/>
      <c r="G300" s="174"/>
      <c r="H300" s="1"/>
      <c r="I300" s="1"/>
    </row>
    <row r="301" s="215" customFormat="1" spans="1:9">
      <c r="A301" s="1"/>
      <c r="B301" s="1"/>
      <c r="C301" s="174"/>
      <c r="D301" s="1"/>
      <c r="E301" s="1"/>
      <c r="F301" s="1"/>
      <c r="G301" s="174"/>
      <c r="H301" s="1"/>
      <c r="I301" s="1"/>
    </row>
    <row r="302" s="215" customFormat="1" spans="1:9">
      <c r="A302" s="1"/>
      <c r="B302" s="1"/>
      <c r="C302" s="174"/>
      <c r="D302" s="1"/>
      <c r="E302" s="1"/>
      <c r="F302" s="1"/>
      <c r="G302" s="174"/>
      <c r="H302" s="1"/>
      <c r="I302" s="1"/>
    </row>
    <row r="303" s="215" customFormat="1" spans="1:9">
      <c r="A303" s="1"/>
      <c r="B303" s="1"/>
      <c r="C303" s="174"/>
      <c r="D303" s="1"/>
      <c r="E303" s="1"/>
      <c r="F303" s="1"/>
      <c r="G303" s="174"/>
      <c r="H303" s="1"/>
      <c r="I303" s="1"/>
    </row>
    <row r="304" s="215" customFormat="1" spans="1:9">
      <c r="A304" s="1"/>
      <c r="B304" s="1"/>
      <c r="C304" s="174"/>
      <c r="D304" s="1"/>
      <c r="E304" s="1"/>
      <c r="F304" s="1"/>
      <c r="G304" s="174"/>
      <c r="H304" s="1"/>
      <c r="I304" s="1"/>
    </row>
    <row r="305" s="215" customFormat="1" spans="1:9">
      <c r="A305" s="1"/>
      <c r="B305" s="1"/>
      <c r="C305" s="174"/>
      <c r="D305" s="1"/>
      <c r="E305" s="1"/>
      <c r="F305" s="1"/>
      <c r="G305" s="174"/>
      <c r="H305" s="1"/>
      <c r="I305" s="1"/>
    </row>
    <row r="306" s="215" customFormat="1" spans="1:9">
      <c r="A306" s="1"/>
      <c r="B306" s="1"/>
      <c r="C306" s="174"/>
      <c r="D306" s="1"/>
      <c r="E306" s="1"/>
      <c r="F306" s="1"/>
      <c r="G306" s="174"/>
      <c r="H306" s="1"/>
      <c r="I306" s="1"/>
    </row>
    <row r="307" s="215" customFormat="1" spans="1:9">
      <c r="A307" s="1"/>
      <c r="B307" s="1"/>
      <c r="C307" s="174"/>
      <c r="D307" s="1"/>
      <c r="E307" s="1"/>
      <c r="F307" s="1"/>
      <c r="G307" s="174"/>
      <c r="H307" s="1"/>
      <c r="I307" s="1"/>
    </row>
    <row r="308" s="215" customFormat="1" spans="1:9">
      <c r="A308" s="1"/>
      <c r="B308" s="1"/>
      <c r="C308" s="174"/>
      <c r="D308" s="1"/>
      <c r="E308" s="1"/>
      <c r="F308" s="1"/>
      <c r="G308" s="174"/>
      <c r="H308" s="1"/>
      <c r="I308" s="1"/>
    </row>
    <row r="309" s="215" customFormat="1" spans="1:9">
      <c r="A309" s="1"/>
      <c r="B309" s="1"/>
      <c r="C309" s="174"/>
      <c r="D309" s="1"/>
      <c r="E309" s="1"/>
      <c r="F309" s="1"/>
      <c r="G309" s="174"/>
      <c r="H309" s="1"/>
      <c r="I309" s="1"/>
    </row>
    <row r="310" s="215" customFormat="1" spans="1:9">
      <c r="A310" s="1"/>
      <c r="B310" s="1"/>
      <c r="C310" s="174"/>
      <c r="D310" s="1"/>
      <c r="E310" s="1"/>
      <c r="F310" s="1"/>
      <c r="G310" s="174"/>
      <c r="H310" s="1"/>
      <c r="I310" s="1"/>
    </row>
    <row r="311" s="215" customFormat="1" spans="1:9">
      <c r="A311" s="1"/>
      <c r="B311" s="1"/>
      <c r="C311" s="174"/>
      <c r="D311" s="1"/>
      <c r="E311" s="1"/>
      <c r="F311" s="1"/>
      <c r="G311" s="174"/>
      <c r="H311" s="1"/>
      <c r="I311" s="1"/>
    </row>
    <row r="312" s="215" customFormat="1" spans="1:9">
      <c r="A312" s="1"/>
      <c r="B312" s="1"/>
      <c r="C312" s="174"/>
      <c r="D312" s="1"/>
      <c r="E312" s="1"/>
      <c r="F312" s="1"/>
      <c r="G312" s="174"/>
      <c r="H312" s="1"/>
      <c r="I312" s="1"/>
    </row>
    <row r="313" s="215" customFormat="1" spans="1:9">
      <c r="A313" s="1"/>
      <c r="B313" s="1"/>
      <c r="C313" s="174"/>
      <c r="D313" s="1"/>
      <c r="E313" s="1"/>
      <c r="F313" s="1"/>
      <c r="G313" s="174"/>
      <c r="H313" s="1"/>
      <c r="I313" s="1"/>
    </row>
    <row r="314" s="215" customFormat="1" spans="1:9">
      <c r="A314" s="1"/>
      <c r="B314" s="1"/>
      <c r="C314" s="174"/>
      <c r="D314" s="1"/>
      <c r="E314" s="1"/>
      <c r="F314" s="1"/>
      <c r="G314" s="174"/>
      <c r="H314" s="1"/>
      <c r="I314" s="1"/>
    </row>
    <row r="315" s="215" customFormat="1" spans="1:9">
      <c r="A315" s="1"/>
      <c r="B315" s="1"/>
      <c r="C315" s="174"/>
      <c r="D315" s="1"/>
      <c r="E315" s="1"/>
      <c r="F315" s="1"/>
      <c r="G315" s="174"/>
      <c r="H315" s="1"/>
      <c r="I315" s="1"/>
    </row>
    <row r="316" s="215" customFormat="1" spans="1:9">
      <c r="A316" s="1"/>
      <c r="B316" s="1"/>
      <c r="C316" s="174"/>
      <c r="D316" s="1"/>
      <c r="E316" s="1"/>
      <c r="F316" s="1"/>
      <c r="G316" s="174"/>
      <c r="H316" s="1"/>
      <c r="I316" s="1"/>
    </row>
    <row r="317" s="215" customFormat="1" spans="1:9">
      <c r="A317" s="1"/>
      <c r="B317" s="1"/>
      <c r="C317" s="174"/>
      <c r="D317" s="1"/>
      <c r="E317" s="1"/>
      <c r="F317" s="1"/>
      <c r="G317" s="174"/>
      <c r="H317" s="1"/>
      <c r="I317" s="1"/>
    </row>
    <row r="318" s="215" customFormat="1" spans="1:9">
      <c r="A318" s="1"/>
      <c r="B318" s="1"/>
      <c r="C318" s="174"/>
      <c r="D318" s="1"/>
      <c r="E318" s="1"/>
      <c r="F318" s="1"/>
      <c r="G318" s="174"/>
      <c r="H318" s="1"/>
      <c r="I318" s="1"/>
    </row>
    <row r="319" s="215" customFormat="1" spans="1:9">
      <c r="A319" s="1"/>
      <c r="B319" s="1"/>
      <c r="C319" s="174"/>
      <c r="D319" s="1"/>
      <c r="E319" s="1"/>
      <c r="F319" s="1"/>
      <c r="G319" s="174"/>
      <c r="H319" s="1"/>
      <c r="I319" s="1"/>
    </row>
    <row r="320" s="215" customFormat="1" spans="1:9">
      <c r="A320" s="1"/>
      <c r="B320" s="1"/>
      <c r="C320" s="174"/>
      <c r="D320" s="1"/>
      <c r="E320" s="1"/>
      <c r="F320" s="1"/>
      <c r="G320" s="174"/>
      <c r="H320" s="1"/>
      <c r="I320" s="1"/>
    </row>
    <row r="321" s="215" customFormat="1" spans="1:9">
      <c r="A321" s="1"/>
      <c r="B321" s="1"/>
      <c r="C321" s="174"/>
      <c r="D321" s="1"/>
      <c r="E321" s="1"/>
      <c r="F321" s="1"/>
      <c r="G321" s="174"/>
      <c r="H321" s="1"/>
      <c r="I321" s="1"/>
    </row>
    <row r="322" s="215" customFormat="1" spans="1:9">
      <c r="A322" s="1"/>
      <c r="B322" s="1"/>
      <c r="C322" s="174"/>
      <c r="D322" s="1"/>
      <c r="E322" s="1"/>
      <c r="F322" s="1"/>
      <c r="G322" s="174"/>
      <c r="H322" s="1"/>
      <c r="I322" s="1"/>
    </row>
    <row r="323" s="215" customFormat="1" spans="1:9">
      <c r="A323" s="1"/>
      <c r="B323" s="1"/>
      <c r="C323" s="174"/>
      <c r="D323" s="1"/>
      <c r="E323" s="1"/>
      <c r="F323" s="1"/>
      <c r="G323" s="174"/>
      <c r="H323" s="1"/>
      <c r="I323" s="1"/>
    </row>
    <row r="324" s="215" customFormat="1" spans="1:9">
      <c r="A324" s="1"/>
      <c r="B324" s="1"/>
      <c r="C324" s="174"/>
      <c r="D324" s="1"/>
      <c r="E324" s="1"/>
      <c r="F324" s="1"/>
      <c r="G324" s="174"/>
      <c r="H324" s="1"/>
      <c r="I324" s="1"/>
    </row>
    <row r="325" s="215" customFormat="1" spans="1:9">
      <c r="A325" s="1"/>
      <c r="B325" s="1"/>
      <c r="C325" s="174"/>
      <c r="D325" s="1"/>
      <c r="E325" s="1"/>
      <c r="F325" s="1"/>
      <c r="G325" s="174"/>
      <c r="H325" s="1"/>
      <c r="I325" s="1"/>
    </row>
    <row r="326" s="215" customFormat="1" spans="1:9">
      <c r="A326" s="1"/>
      <c r="B326" s="1"/>
      <c r="C326" s="174"/>
      <c r="D326" s="1"/>
      <c r="E326" s="1"/>
      <c r="F326" s="1"/>
      <c r="G326" s="174"/>
      <c r="H326" s="1"/>
      <c r="I326" s="1"/>
    </row>
    <row r="327" s="215" customFormat="1" spans="1:9">
      <c r="A327" s="1"/>
      <c r="B327" s="1"/>
      <c r="C327" s="174"/>
      <c r="D327" s="1"/>
      <c r="E327" s="1"/>
      <c r="F327" s="1"/>
      <c r="G327" s="174"/>
      <c r="H327" s="1"/>
      <c r="I327" s="1"/>
    </row>
    <row r="328" s="215" customFormat="1" spans="1:9">
      <c r="A328" s="1"/>
      <c r="B328" s="1"/>
      <c r="C328" s="174"/>
      <c r="D328" s="1"/>
      <c r="E328" s="1"/>
      <c r="F328" s="1"/>
      <c r="G328" s="174"/>
      <c r="H328" s="1"/>
      <c r="I328" s="1"/>
    </row>
    <row r="329" s="215" customFormat="1" spans="1:9">
      <c r="A329" s="1"/>
      <c r="B329" s="1"/>
      <c r="C329" s="174"/>
      <c r="D329" s="1"/>
      <c r="E329" s="1"/>
      <c r="F329" s="1"/>
      <c r="G329" s="174"/>
      <c r="H329" s="1"/>
      <c r="I329" s="1"/>
    </row>
    <row r="330" s="215" customFormat="1" spans="1:9">
      <c r="A330" s="1"/>
      <c r="B330" s="1"/>
      <c r="C330" s="174"/>
      <c r="D330" s="1"/>
      <c r="E330" s="1"/>
      <c r="F330" s="1"/>
      <c r="G330" s="174"/>
      <c r="H330" s="1"/>
      <c r="I330" s="1"/>
    </row>
    <row r="331" s="215" customFormat="1" spans="1:9">
      <c r="A331" s="1"/>
      <c r="B331" s="1"/>
      <c r="C331" s="174"/>
      <c r="D331" s="1"/>
      <c r="E331" s="1"/>
      <c r="F331" s="1"/>
      <c r="G331" s="174"/>
      <c r="H331" s="1"/>
      <c r="I331" s="1"/>
    </row>
    <row r="332" s="215" customFormat="1" spans="1:9">
      <c r="A332" s="1"/>
      <c r="B332" s="1"/>
      <c r="C332" s="174"/>
      <c r="D332" s="1"/>
      <c r="E332" s="1"/>
      <c r="F332" s="1"/>
      <c r="G332" s="174"/>
      <c r="H332" s="1"/>
      <c r="I332" s="1"/>
    </row>
    <row r="333" s="215" customFormat="1" spans="1:9">
      <c r="A333" s="1"/>
      <c r="B333" s="1"/>
      <c r="C333" s="174"/>
      <c r="D333" s="1"/>
      <c r="E333" s="1"/>
      <c r="F333" s="1"/>
      <c r="G333" s="174"/>
      <c r="H333" s="1"/>
      <c r="I333" s="1"/>
    </row>
    <row r="334" s="215" customFormat="1" spans="1:9">
      <c r="A334" s="1"/>
      <c r="B334" s="1"/>
      <c r="C334" s="174"/>
      <c r="D334" s="1"/>
      <c r="E334" s="1"/>
      <c r="F334" s="1"/>
      <c r="G334" s="174"/>
      <c r="H334" s="1"/>
      <c r="I334" s="1"/>
    </row>
    <row r="335" s="215" customFormat="1" spans="1:9">
      <c r="A335" s="1"/>
      <c r="B335" s="1"/>
      <c r="C335" s="174"/>
      <c r="D335" s="1"/>
      <c r="E335" s="1"/>
      <c r="F335" s="1"/>
      <c r="G335" s="174"/>
      <c r="H335" s="1"/>
      <c r="I335" s="1"/>
    </row>
    <row r="336" s="215" customFormat="1" spans="1:9">
      <c r="A336" s="1"/>
      <c r="B336" s="1"/>
      <c r="C336" s="174"/>
      <c r="D336" s="1"/>
      <c r="E336" s="1"/>
      <c r="F336" s="1"/>
      <c r="G336" s="174"/>
      <c r="H336" s="1"/>
      <c r="I336" s="1"/>
    </row>
    <row r="337" s="215" customFormat="1" spans="1:9">
      <c r="A337" s="1"/>
      <c r="B337" s="1"/>
      <c r="C337" s="174"/>
      <c r="D337" s="1"/>
      <c r="E337" s="1"/>
      <c r="F337" s="1"/>
      <c r="G337" s="174"/>
      <c r="H337" s="1"/>
      <c r="I337" s="1"/>
    </row>
    <row r="338" s="215" customFormat="1" spans="1:9">
      <c r="A338" s="1"/>
      <c r="B338" s="1"/>
      <c r="C338" s="174"/>
      <c r="D338" s="1"/>
      <c r="E338" s="1"/>
      <c r="F338" s="1"/>
      <c r="G338" s="174"/>
      <c r="H338" s="1"/>
      <c r="I338" s="1"/>
    </row>
    <row r="339" s="215" customFormat="1" spans="1:9">
      <c r="A339" s="1"/>
      <c r="B339" s="1"/>
      <c r="C339" s="174"/>
      <c r="D339" s="1"/>
      <c r="E339" s="1"/>
      <c r="F339" s="1"/>
      <c r="G339" s="174"/>
      <c r="H339" s="1"/>
      <c r="I339" s="1"/>
    </row>
    <row r="340" s="215" customFormat="1" spans="1:9">
      <c r="A340" s="1"/>
      <c r="B340" s="1"/>
      <c r="C340" s="174"/>
      <c r="D340" s="1"/>
      <c r="E340" s="1"/>
      <c r="F340" s="1"/>
      <c r="G340" s="174"/>
      <c r="H340" s="1"/>
      <c r="I340" s="1"/>
    </row>
    <row r="341" s="215" customFormat="1" spans="1:9">
      <c r="A341" s="1"/>
      <c r="B341" s="1"/>
      <c r="C341" s="174"/>
      <c r="D341" s="1"/>
      <c r="E341" s="1"/>
      <c r="F341" s="1"/>
      <c r="G341" s="174"/>
      <c r="H341" s="1"/>
      <c r="I341" s="1"/>
    </row>
    <row r="342" s="215" customFormat="1" spans="1:9">
      <c r="A342" s="1"/>
      <c r="B342" s="1"/>
      <c r="C342" s="174"/>
      <c r="D342" s="1"/>
      <c r="E342" s="1"/>
      <c r="F342" s="1"/>
      <c r="G342" s="174"/>
      <c r="H342" s="1"/>
      <c r="I342" s="1"/>
    </row>
    <row r="343" s="215" customFormat="1" spans="1:9">
      <c r="A343" s="1"/>
      <c r="B343" s="1"/>
      <c r="C343" s="174"/>
      <c r="D343" s="1"/>
      <c r="E343" s="1"/>
      <c r="F343" s="1"/>
      <c r="G343" s="174"/>
      <c r="H343" s="1"/>
      <c r="I343" s="1"/>
    </row>
    <row r="344" s="215" customFormat="1" spans="1:9">
      <c r="A344" s="1"/>
      <c r="B344" s="1"/>
      <c r="C344" s="174"/>
      <c r="D344" s="1"/>
      <c r="E344" s="1"/>
      <c r="F344" s="1"/>
      <c r="G344" s="174"/>
      <c r="H344" s="1"/>
      <c r="I344" s="1"/>
    </row>
    <row r="345" s="215" customFormat="1" spans="1:9">
      <c r="A345" s="1"/>
      <c r="B345" s="1"/>
      <c r="C345" s="174"/>
      <c r="D345" s="1"/>
      <c r="E345" s="1"/>
      <c r="F345" s="1"/>
      <c r="G345" s="174"/>
      <c r="H345" s="1"/>
      <c r="I345" s="1"/>
    </row>
    <row r="346" s="215" customFormat="1" spans="1:9">
      <c r="A346" s="1"/>
      <c r="B346" s="1"/>
      <c r="C346" s="174"/>
      <c r="D346" s="1"/>
      <c r="E346" s="1"/>
      <c r="F346" s="1"/>
      <c r="G346" s="174"/>
      <c r="H346" s="1"/>
      <c r="I346" s="1"/>
    </row>
    <row r="347" s="215" customFormat="1" spans="1:9">
      <c r="A347" s="1"/>
      <c r="B347" s="1"/>
      <c r="C347" s="174"/>
      <c r="D347" s="1"/>
      <c r="E347" s="1"/>
      <c r="F347" s="1"/>
      <c r="G347" s="174"/>
      <c r="H347" s="1"/>
      <c r="I347" s="1"/>
    </row>
    <row r="348" s="215" customFormat="1" spans="1:9">
      <c r="A348" s="1"/>
      <c r="B348" s="1"/>
      <c r="C348" s="174"/>
      <c r="D348" s="1"/>
      <c r="E348" s="1"/>
      <c r="F348" s="1"/>
      <c r="G348" s="174"/>
      <c r="H348" s="1"/>
      <c r="I348" s="1"/>
    </row>
    <row r="349" s="215" customFormat="1" spans="1:9">
      <c r="A349" s="1"/>
      <c r="B349" s="1"/>
      <c r="C349" s="174"/>
      <c r="D349" s="1"/>
      <c r="E349" s="1"/>
      <c r="F349" s="1"/>
      <c r="G349" s="174"/>
      <c r="H349" s="1"/>
      <c r="I349" s="1"/>
    </row>
    <row r="350" s="215" customFormat="1" spans="1:9">
      <c r="A350" s="1"/>
      <c r="B350" s="1"/>
      <c r="C350" s="174"/>
      <c r="D350" s="1"/>
      <c r="E350" s="1"/>
      <c r="F350" s="1"/>
      <c r="G350" s="174"/>
      <c r="H350" s="1"/>
      <c r="I350" s="1"/>
    </row>
    <row r="351" s="215" customFormat="1" spans="1:9">
      <c r="A351" s="1"/>
      <c r="B351" s="1"/>
      <c r="C351" s="174"/>
      <c r="D351" s="1"/>
      <c r="E351" s="1"/>
      <c r="F351" s="1"/>
      <c r="G351" s="174"/>
      <c r="H351" s="1"/>
      <c r="I351" s="1"/>
    </row>
    <row r="352" s="215" customFormat="1" spans="1:9">
      <c r="A352" s="1"/>
      <c r="B352" s="1"/>
      <c r="C352" s="174"/>
      <c r="D352" s="1"/>
      <c r="E352" s="1"/>
      <c r="F352" s="1"/>
      <c r="G352" s="174"/>
      <c r="H352" s="1"/>
      <c r="I352" s="1"/>
    </row>
    <row r="353" s="215" customFormat="1" spans="1:9">
      <c r="A353" s="1"/>
      <c r="B353" s="1"/>
      <c r="C353" s="174"/>
      <c r="D353" s="1"/>
      <c r="E353" s="1"/>
      <c r="F353" s="1"/>
      <c r="G353" s="174"/>
      <c r="H353" s="1"/>
      <c r="I353" s="1"/>
    </row>
    <row r="354" s="215" customFormat="1" spans="1:9">
      <c r="A354" s="1"/>
      <c r="B354" s="1"/>
      <c r="C354" s="174"/>
      <c r="D354" s="1"/>
      <c r="E354" s="1"/>
      <c r="F354" s="1"/>
      <c r="G354" s="174"/>
      <c r="H354" s="1"/>
      <c r="I354" s="1"/>
    </row>
    <row r="355" s="215" customFormat="1" spans="1:9">
      <c r="A355" s="1"/>
      <c r="B355" s="1"/>
      <c r="C355" s="174"/>
      <c r="D355" s="1"/>
      <c r="E355" s="1"/>
      <c r="F355" s="1"/>
      <c r="G355" s="174"/>
      <c r="H355" s="1"/>
      <c r="I355" s="1"/>
    </row>
    <row r="356" s="215" customFormat="1" spans="1:9">
      <c r="A356" s="1"/>
      <c r="B356" s="1"/>
      <c r="C356" s="174"/>
      <c r="D356" s="1"/>
      <c r="E356" s="1"/>
      <c r="F356" s="1"/>
      <c r="G356" s="174"/>
      <c r="H356" s="1"/>
      <c r="I356" s="1"/>
    </row>
    <row r="357" s="215" customFormat="1" spans="1:9">
      <c r="A357" s="1"/>
      <c r="B357" s="1"/>
      <c r="C357" s="174"/>
      <c r="D357" s="1"/>
      <c r="E357" s="1"/>
      <c r="F357" s="1"/>
      <c r="G357" s="174"/>
      <c r="H357" s="1"/>
      <c r="I357" s="1"/>
    </row>
    <row r="358" s="215" customFormat="1" spans="1:9">
      <c r="A358" s="1"/>
      <c r="B358" s="1"/>
      <c r="C358" s="174"/>
      <c r="D358" s="1"/>
      <c r="E358" s="1"/>
      <c r="F358" s="1"/>
      <c r="G358" s="174"/>
      <c r="H358" s="1"/>
      <c r="I358" s="1"/>
    </row>
    <row r="359" s="215" customFormat="1" spans="1:9">
      <c r="A359" s="1"/>
      <c r="B359" s="1"/>
      <c r="C359" s="174"/>
      <c r="D359" s="1"/>
      <c r="E359" s="1"/>
      <c r="F359" s="1"/>
      <c r="G359" s="174"/>
      <c r="H359" s="1"/>
      <c r="I359" s="1"/>
    </row>
    <row r="360" s="215" customFormat="1" spans="1:9">
      <c r="A360" s="1"/>
      <c r="B360" s="1"/>
      <c r="C360" s="174"/>
      <c r="D360" s="1"/>
      <c r="E360" s="1"/>
      <c r="F360" s="1"/>
      <c r="G360" s="174"/>
      <c r="H360" s="1"/>
      <c r="I360" s="1"/>
    </row>
    <row r="361" s="215" customFormat="1" spans="1:9">
      <c r="A361" s="1"/>
      <c r="B361" s="1"/>
      <c r="C361" s="174"/>
      <c r="D361" s="1"/>
      <c r="E361" s="1"/>
      <c r="F361" s="1"/>
      <c r="G361" s="174"/>
      <c r="H361" s="1"/>
      <c r="I361" s="1"/>
    </row>
    <row r="362" s="215" customFormat="1" spans="1:9">
      <c r="A362" s="1"/>
      <c r="B362" s="1"/>
      <c r="C362" s="174"/>
      <c r="D362" s="1"/>
      <c r="E362" s="1"/>
      <c r="F362" s="1"/>
      <c r="G362" s="174"/>
      <c r="H362" s="1"/>
      <c r="I362" s="1"/>
    </row>
    <row r="363" s="215" customFormat="1" spans="1:9">
      <c r="A363" s="1"/>
      <c r="B363" s="1"/>
      <c r="C363" s="174"/>
      <c r="D363" s="1"/>
      <c r="E363" s="1"/>
      <c r="F363" s="1"/>
      <c r="G363" s="174"/>
      <c r="H363" s="1"/>
      <c r="I363" s="1"/>
    </row>
    <row r="364" s="215" customFormat="1" spans="1:9">
      <c r="A364" s="1"/>
      <c r="B364" s="1"/>
      <c r="C364" s="174"/>
      <c r="D364" s="1"/>
      <c r="E364" s="1"/>
      <c r="F364" s="1"/>
      <c r="G364" s="174"/>
      <c r="H364" s="1"/>
      <c r="I364" s="1"/>
    </row>
    <row r="365" s="215" customFormat="1" spans="1:9">
      <c r="A365" s="1"/>
      <c r="B365" s="1"/>
      <c r="C365" s="174"/>
      <c r="D365" s="1"/>
      <c r="E365" s="1"/>
      <c r="F365" s="1"/>
      <c r="G365" s="174"/>
      <c r="H365" s="1"/>
      <c r="I365" s="1"/>
    </row>
    <row r="366" s="215" customFormat="1" spans="1:9">
      <c r="A366" s="1"/>
      <c r="B366" s="1"/>
      <c r="C366" s="174"/>
      <c r="D366" s="1"/>
      <c r="E366" s="1"/>
      <c r="F366" s="1"/>
      <c r="G366" s="174"/>
      <c r="H366" s="1"/>
      <c r="I366" s="1"/>
    </row>
    <row r="367" s="215" customFormat="1" spans="1:9">
      <c r="A367" s="1"/>
      <c r="B367" s="1"/>
      <c r="C367" s="174"/>
      <c r="D367" s="1"/>
      <c r="E367" s="1"/>
      <c r="F367" s="1"/>
      <c r="G367" s="174"/>
      <c r="H367" s="1"/>
      <c r="I367" s="1"/>
    </row>
    <row r="368" s="215" customFormat="1" spans="1:9">
      <c r="A368" s="1"/>
      <c r="B368" s="1"/>
      <c r="C368" s="174"/>
      <c r="D368" s="1"/>
      <c r="E368" s="1"/>
      <c r="F368" s="1"/>
      <c r="G368" s="174"/>
      <c r="H368" s="1"/>
      <c r="I368" s="1"/>
    </row>
    <row r="369" s="215" customFormat="1" spans="1:9">
      <c r="A369" s="1"/>
      <c r="B369" s="1"/>
      <c r="C369" s="174"/>
      <c r="D369" s="1"/>
      <c r="E369" s="1"/>
      <c r="F369" s="1"/>
      <c r="G369" s="174"/>
      <c r="H369" s="1"/>
      <c r="I369" s="1"/>
    </row>
    <row r="370" s="215" customFormat="1" spans="1:9">
      <c r="A370" s="1"/>
      <c r="B370" s="1"/>
      <c r="C370" s="174"/>
      <c r="D370" s="1"/>
      <c r="E370" s="1"/>
      <c r="F370" s="1"/>
      <c r="G370" s="174"/>
      <c r="H370" s="1"/>
      <c r="I370" s="1"/>
    </row>
    <row r="371" s="215" customFormat="1" spans="1:9">
      <c r="A371" s="1"/>
      <c r="B371" s="1"/>
      <c r="C371" s="174"/>
      <c r="D371" s="1"/>
      <c r="E371" s="1"/>
      <c r="F371" s="1"/>
      <c r="G371" s="174"/>
      <c r="H371" s="1"/>
      <c r="I371" s="1"/>
    </row>
    <row r="372" s="215" customFormat="1" spans="1:9">
      <c r="A372" s="1"/>
      <c r="B372" s="1"/>
      <c r="C372" s="174"/>
      <c r="D372" s="1"/>
      <c r="E372" s="1"/>
      <c r="F372" s="1"/>
      <c r="G372" s="174"/>
      <c r="H372" s="1"/>
      <c r="I372" s="1"/>
    </row>
    <row r="373" s="215" customFormat="1" spans="1:9">
      <c r="A373" s="1"/>
      <c r="B373" s="1"/>
      <c r="C373" s="174"/>
      <c r="D373" s="1"/>
      <c r="E373" s="1"/>
      <c r="F373" s="1"/>
      <c r="G373" s="174"/>
      <c r="H373" s="1"/>
      <c r="I373" s="1"/>
    </row>
    <row r="374" s="215" customFormat="1" spans="1:9">
      <c r="A374" s="1"/>
      <c r="B374" s="1"/>
      <c r="C374" s="174"/>
      <c r="D374" s="1"/>
      <c r="E374" s="1"/>
      <c r="F374" s="1"/>
      <c r="G374" s="174"/>
      <c r="H374" s="1"/>
      <c r="I374" s="1"/>
    </row>
    <row r="375" s="215" customFormat="1" spans="1:9">
      <c r="A375" s="1"/>
      <c r="B375" s="1"/>
      <c r="C375" s="174"/>
      <c r="D375" s="1"/>
      <c r="E375" s="1"/>
      <c r="F375" s="1"/>
      <c r="G375" s="174"/>
      <c r="H375" s="1"/>
      <c r="I375" s="1"/>
    </row>
    <row r="376" s="215" customFormat="1" spans="1:9">
      <c r="A376" s="1"/>
      <c r="B376" s="1"/>
      <c r="C376" s="174"/>
      <c r="D376" s="1"/>
      <c r="E376" s="1"/>
      <c r="F376" s="1"/>
      <c r="G376" s="174"/>
      <c r="H376" s="1"/>
      <c r="I376" s="1"/>
    </row>
    <row r="377" s="215" customFormat="1" spans="1:9">
      <c r="A377" s="1"/>
      <c r="B377" s="1"/>
      <c r="C377" s="174"/>
      <c r="D377" s="1"/>
      <c r="E377" s="1"/>
      <c r="F377" s="1"/>
      <c r="G377" s="174"/>
      <c r="H377" s="1"/>
      <c r="I377" s="1"/>
    </row>
    <row r="378" s="215" customFormat="1" spans="1:9">
      <c r="A378" s="1"/>
      <c r="B378" s="1"/>
      <c r="C378" s="174"/>
      <c r="D378" s="1"/>
      <c r="E378" s="1"/>
      <c r="F378" s="1"/>
      <c r="G378" s="174"/>
      <c r="H378" s="1"/>
      <c r="I378" s="1"/>
    </row>
    <row r="379" s="215" customFormat="1" spans="1:9">
      <c r="A379" s="1"/>
      <c r="B379" s="1"/>
      <c r="C379" s="174"/>
      <c r="D379" s="1"/>
      <c r="E379" s="1"/>
      <c r="F379" s="1"/>
      <c r="G379" s="174"/>
      <c r="H379" s="1"/>
      <c r="I379" s="1"/>
    </row>
    <row r="380" s="215" customFormat="1" spans="1:9">
      <c r="A380" s="1"/>
      <c r="B380" s="1"/>
      <c r="C380" s="174"/>
      <c r="D380" s="1"/>
      <c r="E380" s="1"/>
      <c r="F380" s="1"/>
      <c r="G380" s="174"/>
      <c r="H380" s="1"/>
      <c r="I380" s="1"/>
    </row>
    <row r="381" s="215" customFormat="1" spans="1:9">
      <c r="A381" s="1"/>
      <c r="B381" s="1"/>
      <c r="C381" s="174"/>
      <c r="D381" s="1"/>
      <c r="E381" s="1"/>
      <c r="F381" s="1"/>
      <c r="G381" s="174"/>
      <c r="H381" s="1"/>
      <c r="I381" s="1"/>
    </row>
    <row r="382" s="215" customFormat="1" spans="1:9">
      <c r="A382" s="1"/>
      <c r="B382" s="1"/>
      <c r="C382" s="174"/>
      <c r="D382" s="1"/>
      <c r="E382" s="1"/>
      <c r="F382" s="1"/>
      <c r="G382" s="174"/>
      <c r="H382" s="1"/>
      <c r="I382" s="1"/>
    </row>
    <row r="383" s="215" customFormat="1" spans="1:9">
      <c r="A383" s="1"/>
      <c r="B383" s="1"/>
      <c r="C383" s="174"/>
      <c r="D383" s="1"/>
      <c r="E383" s="1"/>
      <c r="F383" s="1"/>
      <c r="G383" s="174"/>
      <c r="H383" s="1"/>
      <c r="I383" s="1"/>
    </row>
    <row r="384" s="215" customFormat="1" spans="1:9">
      <c r="A384" s="1"/>
      <c r="B384" s="1"/>
      <c r="C384" s="174"/>
      <c r="D384" s="1"/>
      <c r="E384" s="1"/>
      <c r="F384" s="1"/>
      <c r="G384" s="174"/>
      <c r="H384" s="1"/>
      <c r="I384" s="1"/>
    </row>
    <row r="385" s="215" customFormat="1" spans="1:9">
      <c r="A385" s="1"/>
      <c r="B385" s="1"/>
      <c r="C385" s="174"/>
      <c r="D385" s="1"/>
      <c r="E385" s="1"/>
      <c r="F385" s="1"/>
      <c r="G385" s="174"/>
      <c r="H385" s="1"/>
      <c r="I385" s="1"/>
    </row>
    <row r="386" s="215" customFormat="1" spans="1:9">
      <c r="A386" s="1"/>
      <c r="B386" s="1"/>
      <c r="C386" s="174"/>
      <c r="D386"/>
      <c r="E386" s="1"/>
      <c r="F386" s="1"/>
      <c r="G386" s="174"/>
      <c r="H386" s="1"/>
      <c r="I386" s="1"/>
    </row>
    <row r="387" s="215" customFormat="1" spans="1:9">
      <c r="A387" s="1"/>
      <c r="B387" s="1"/>
      <c r="C387" s="174"/>
      <c r="D387"/>
      <c r="E387" s="1"/>
      <c r="F387" s="1"/>
      <c r="G387" s="174"/>
      <c r="H387" s="1"/>
      <c r="I387" s="1"/>
    </row>
    <row r="388" s="215" customFormat="1" spans="1:9">
      <c r="A388" s="1"/>
      <c r="B388" s="1"/>
      <c r="C388" s="174"/>
      <c r="D388"/>
      <c r="E388" s="1"/>
      <c r="F388" s="1"/>
      <c r="G388" s="174"/>
      <c r="H388" s="1"/>
      <c r="I388" s="1"/>
    </row>
  </sheetData>
  <sheetProtection formatCells="0" formatColumns="0" formatRows="0" sort="0" autoFilter="0" pivotTables="0"/>
  <protectedRanges>
    <protectedRange algorithmName="SHA-512" hashValue="M3uf1unHyZHWfWPnHu/2Fb70Ouk8e4MtfgAVUobh8bF3OrYnqjly5FPczTwTWVhToYMj0xmdiRSisDjQnCmyBw==" saltValue="gq2af26hJe36le7slXfyZQ==" spinCount="100000" sqref="E89:F89 A44:F54 E59:F59 E66:F67 E97:F98 C97:C98 E104:F104 F32 E33:F33 C22 A106:A113 E84:F84 A4:G4 D87:F87 C96:F96 C99:F99 D68:F69 A70:F72 D83:F83 D64:F65 C106:C113 D103:F103 B94:B99 C94:F94 A94 A103:C105 A89:C89 A91:F93 A6:B6 E28:F29 A28:B29 F34:F35 E86:F86 A61:F63 A96:A99 A100:F102 A80:C84 E80:F82 A7:F21 A57:F58 A64:C69 A59:C60 D60:F60 A86:C87 E31:F31 A31:B35 A74:F79" name="Диапазон1"/>
    <protectedRange algorithmName="SHA-512" hashValue="M3uf1unHyZHWfWPnHu/2Fb70Ouk8e4MtfgAVUobh8bF3OrYnqjly5FPczTwTWVhToYMj0xmdiRSisDjQnCmyBw==" saltValue="gq2af26hJe36le7slXfyZQ==" spinCount="100000" sqref="D84" name="Диапазон1_8"/>
    <protectedRange algorithmName="SHA-512" hashValue="M3uf1unHyZHWfWPnHu/2Fb70Ouk8e4MtfgAVUobh8bF3OrYnqjly5FPczTwTWVhToYMj0xmdiRSisDjQnCmyBw==" saltValue="gq2af26hJe36le7slXfyZQ==" spinCount="100000" sqref="C36:C43 C23:C27" name="Диапазон1_4"/>
    <protectedRange algorithmName="SHA-512" hashValue="M3uf1unHyZHWfWPnHu/2Fb70Ouk8e4MtfgAVUobh8bF3OrYnqjly5FPczTwTWVhToYMj0xmdiRSisDjQnCmyBw==" saltValue="gq2af26hJe36le7slXfyZQ==" spinCount="100000" sqref="A36:A43 A22:A27" name="Диапазон1_4_1"/>
    <protectedRange algorithmName="SHA-512" hashValue="M3uf1unHyZHWfWPnHu/2Fb70Ouk8e4MtfgAVUobh8bF3OrYnqjly5FPczTwTWVhToYMj0xmdiRSisDjQnCmyBw==" saltValue="gq2af26hJe36le7slXfyZQ==" spinCount="100000" sqref="B36:B43 B22:B27" name="Диапазон1_5"/>
    <protectedRange algorithmName="SHA-512" hashValue="M3uf1unHyZHWfWPnHu/2Fb70Ouk8e4MtfgAVUobh8bF3OrYnqjly5FPczTwTWVhToYMj0xmdiRSisDjQnCmyBw==" saltValue="gq2af26hJe36le7slXfyZQ==" spinCount="100000" sqref="D25:D27 D36:D43" name="Диапазон1_7"/>
    <protectedRange algorithmName="SHA-512" hashValue="M3uf1unHyZHWfWPnHu/2Fb70Ouk8e4MtfgAVUobh8bF3OrYnqjly5FPczTwTWVhToYMj0xmdiRSisDjQnCmyBw==" saltValue="gq2af26hJe36le7slXfyZQ==" spinCount="100000" sqref="D23:D24" name="Диапазон1_1_1"/>
    <protectedRange algorithmName="SHA-512" hashValue="M3uf1unHyZHWfWPnHu/2Fb70Ouk8e4MtfgAVUobh8bF3OrYnqjly5FPczTwTWVhToYMj0xmdiRSisDjQnCmyBw==" saltValue="gq2af26hJe36le7slXfyZQ==" spinCount="100000" sqref="E22:E27 E36:E43" name="Диапазон1_9"/>
    <protectedRange algorithmName="SHA-512" hashValue="M3uf1unHyZHWfWPnHu/2Fb70Ouk8e4MtfgAVUobh8bF3OrYnqjly5FPczTwTWVhToYMj0xmdiRSisDjQnCmyBw==" saltValue="gq2af26hJe36le7slXfyZQ==" spinCount="100000" sqref="F36:F43 F22:F27" name="Диапазон1_11"/>
    <protectedRange algorithmName="SHA-512" hashValue="M3uf1unHyZHWfWPnHu/2Fb70Ouk8e4MtfgAVUobh8bF3OrYnqjly5FPczTwTWVhToYMj0xmdiRSisDjQnCmyBw==" saltValue="gq2af26hJe36le7slXfyZQ==" spinCount="100000" sqref="A55:F56" name="Диапазон1_1"/>
    <protectedRange algorithmName="SHA-512" hashValue="M3uf1unHyZHWfWPnHu/2Fb70Ouk8e4MtfgAVUobh8bF3OrYnqjly5FPczTwTWVhToYMj0xmdiRSisDjQnCmyBw==" saltValue="gq2af26hJe36le7slXfyZQ==" spinCount="100000" sqref="E30:F30 A30:B30" name="Диапазон1_2"/>
    <protectedRange algorithmName="SHA-512" hashValue="M3uf1unHyZHWfWPnHu/2Fb70Ouk8e4MtfgAVUobh8bF3OrYnqjly5FPczTwTWVhToYMj0xmdiRSisDjQnCmyBw==" saltValue="gq2af26hJe36le7slXfyZQ==" spinCount="100000" sqref="A73:F73" name="Диапазон1_3"/>
    <protectedRange algorithmName="SHA-512" hashValue="M3uf1unHyZHWfWPnHu/2Fb70Ouk8e4MtfgAVUobh8bF3OrYnqjly5FPczTwTWVhToYMj0xmdiRSisDjQnCmyBw==" saltValue="gq2af26hJe36le7slXfyZQ==" spinCount="100000" sqref="A88:F88" name="Диапазон1_6"/>
    <protectedRange algorithmName="SHA-512" hashValue="M3uf1unHyZHWfWPnHu/2Fb70Ouk8e4MtfgAVUobh8bF3OrYnqjly5FPczTwTWVhToYMj0xmdiRSisDjQnCmyBw==" saltValue="gq2af26hJe36le7slXfyZQ==" spinCount="100000" sqref="E90:F90 A90:C90" name="Диапазон1_10"/>
  </protectedRanges>
  <mergeCells count="2">
    <mergeCell ref="F1:G1"/>
    <mergeCell ref="F3:G3"/>
  </mergeCells>
  <conditionalFormatting sqref="E107">
    <cfRule type="cellIs" dxfId="9" priority="36" operator="equal">
      <formula>0</formula>
    </cfRule>
  </conditionalFormatting>
  <conditionalFormatting sqref="E110">
    <cfRule type="cellIs" dxfId="9" priority="35" operator="equal">
      <formula>0</formula>
    </cfRule>
  </conditionalFormatting>
  <conditionalFormatting sqref="E7:E9">
    <cfRule type="cellIs" dxfId="9" priority="11" operator="equal">
      <formula>0</formula>
    </cfRule>
  </conditionalFormatting>
  <conditionalFormatting sqref="F7:F9">
    <cfRule type="cellIs" dxfId="9" priority="14" operator="equal">
      <formula>0</formula>
    </cfRule>
  </conditionalFormatting>
  <conditionalFormatting sqref="E4:G4;F107;E108:F109;F110">
    <cfRule type="cellIs" dxfId="9" priority="76" operator="equal">
      <formula>0</formula>
    </cfRule>
  </conditionalFormatting>
  <conditionalFormatting sqref="E5:F6">
    <cfRule type="cellIs" dxfId="9" priority="29" operator="equal">
      <formula>0</formula>
    </cfRule>
  </conditionalFormatting>
  <conditionalFormatting sqref="E10:F106">
    <cfRule type="cellIs" dxfId="9" priority="1" operator="equal">
      <formula>0</formula>
    </cfRule>
  </conditionalFormatting>
  <conditionalFormatting sqref="E111:F113">
    <cfRule type="cellIs" dxfId="9" priority="15" operator="equal">
      <formula>0</formula>
    </cfRule>
  </conditionalFormatting>
  <pageMargins left="0.25" right="0.25" top="0.75" bottom="0.75" header="0.3" footer="0.3"/>
  <pageSetup paperSize="9" scale="74" fitToHeight="0" pageOrder="overThenDown" orientation="landscape"/>
  <headerFooter>
    <oddFooter>&amp;CСтраница &amp;P</oddFooter>
  </headerFooter>
  <rowBreaks count="1" manualBreakCount="1">
    <brk id="99" max="8" man="1"/>
  </rowBreaks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Лист1">
    <tabColor theme="6" tint="0.399975585192419"/>
    <pageSetUpPr fitToPage="1"/>
  </sheetPr>
  <dimension ref="A1:BG654"/>
  <sheetViews>
    <sheetView workbookViewId="0">
      <pane ySplit="3" topLeftCell="A163" activePane="bottomLeft" state="frozen"/>
      <selection/>
      <selection pane="bottomLeft" activeCell="H176" sqref="H176"/>
    </sheetView>
  </sheetViews>
  <sheetFormatPr defaultColWidth="9" defaultRowHeight="14.4"/>
  <cols>
    <col min="1" max="1" width="18.4444444444444" customWidth="1"/>
    <col min="2" max="2" width="16.4444444444444" customWidth="1"/>
    <col min="3" max="3" width="27.4444444444444" style="154" hidden="1" customWidth="1"/>
    <col min="4" max="4" width="12" hidden="1" customWidth="1"/>
    <col min="5" max="5" width="47.5555555555556" customWidth="1"/>
    <col min="6" max="6" width="11.4444444444444" customWidth="1"/>
    <col min="7" max="7" width="10.4444444444444" customWidth="1"/>
    <col min="8" max="8" width="17.4444444444444" customWidth="1"/>
    <col min="9" max="9" width="10.4444444444444" style="215" customWidth="1"/>
    <col min="10" max="10" width="9.55555555555556" style="215" customWidth="1"/>
    <col min="11" max="11" width="11" style="215" customWidth="1"/>
    <col min="12" max="59" width="8.55555555555556" style="1"/>
  </cols>
  <sheetData>
    <row r="1" ht="69" customHeight="1" spans="1:8">
      <c r="A1" s="216"/>
      <c r="B1" s="216"/>
      <c r="C1" s="217"/>
      <c r="D1" s="216"/>
      <c r="E1" s="171" t="s">
        <v>0</v>
      </c>
      <c r="F1" s="172"/>
      <c r="G1" s="172"/>
      <c r="H1" s="153" t="s">
        <v>192</v>
      </c>
    </row>
    <row r="2" ht="13.35" customHeight="1" spans="1:8">
      <c r="A2" s="218"/>
      <c r="B2" s="218"/>
      <c r="C2" s="219"/>
      <c r="D2" s="218"/>
      <c r="E2" s="175"/>
      <c r="F2" s="172"/>
      <c r="G2" s="172"/>
      <c r="H2" s="303" t="s">
        <v>193</v>
      </c>
    </row>
    <row r="3" ht="65.85" customHeight="1" spans="1:11">
      <c r="A3" s="220" t="s">
        <v>4</v>
      </c>
      <c r="B3" s="220" t="s">
        <v>5</v>
      </c>
      <c r="C3" s="221" t="s">
        <v>6</v>
      </c>
      <c r="D3" s="220" t="s">
        <v>194</v>
      </c>
      <c r="E3" s="222" t="s">
        <v>7</v>
      </c>
      <c r="F3" s="223" t="s">
        <v>8</v>
      </c>
      <c r="G3" s="224" t="s">
        <v>195</v>
      </c>
      <c r="H3" s="102" t="s">
        <v>10</v>
      </c>
      <c r="I3" s="240" t="s">
        <v>196</v>
      </c>
      <c r="J3" s="240" t="s">
        <v>197</v>
      </c>
      <c r="K3" s="240" t="s">
        <v>198</v>
      </c>
    </row>
    <row r="4" s="214" customFormat="1" ht="14.1" customHeight="1" spans="1:59">
      <c r="A4" s="225" t="s">
        <v>19</v>
      </c>
      <c r="B4" s="226" t="s">
        <v>14</v>
      </c>
      <c r="C4" s="227" t="s">
        <v>199</v>
      </c>
      <c r="D4" s="228">
        <v>460280</v>
      </c>
      <c r="E4" s="188" t="s">
        <v>200</v>
      </c>
      <c r="F4" s="189">
        <v>1000</v>
      </c>
      <c r="G4" s="188" t="s">
        <v>17</v>
      </c>
      <c r="H4" s="166">
        <v>3167</v>
      </c>
      <c r="I4" s="211">
        <f>Таблица2[[#This Row],[Рекомендуемая розничная цена за пачку                            (руб.с НДС)]]*(1-0.25)</f>
        <v>2375.25</v>
      </c>
      <c r="J4" s="212">
        <f>Таблица2[[#This Row],[Рекомендуемая розничная цена за пачку                            (руб.с НДС)]]*0.8</f>
        <v>2533.6</v>
      </c>
      <c r="K4" s="213">
        <f>Таблица2[[#This Row],[Рекомендуемая розничная цена за пачку                            (руб.с НДС)]]*0.85</f>
        <v>2691.95</v>
      </c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  <c r="Z4" s="241"/>
      <c r="AA4" s="241"/>
      <c r="AB4" s="241"/>
      <c r="AC4" s="241"/>
      <c r="AD4" s="241"/>
      <c r="AE4" s="241"/>
      <c r="AF4" s="241"/>
      <c r="AG4" s="241"/>
      <c r="AH4" s="241"/>
      <c r="AI4" s="241"/>
      <c r="AJ4" s="241"/>
      <c r="AK4" s="241"/>
      <c r="AL4" s="241"/>
      <c r="AM4" s="241"/>
      <c r="AN4" s="241"/>
      <c r="AO4" s="241"/>
      <c r="AP4" s="241"/>
      <c r="AQ4" s="241"/>
      <c r="AR4" s="241"/>
      <c r="AS4" s="241"/>
      <c r="AT4" s="241"/>
      <c r="AU4" s="241"/>
      <c r="AV4" s="241"/>
      <c r="AW4" s="241"/>
      <c r="AX4" s="241"/>
      <c r="AY4" s="241"/>
      <c r="AZ4" s="241"/>
      <c r="BA4" s="241"/>
      <c r="BB4" s="241"/>
      <c r="BC4" s="241"/>
      <c r="BD4" s="241"/>
      <c r="BE4" s="241"/>
      <c r="BF4" s="241"/>
      <c r="BG4" s="241"/>
    </row>
    <row r="5" s="214" customFormat="1" ht="14.1" customHeight="1" spans="1:59">
      <c r="A5" s="225" t="s">
        <v>13</v>
      </c>
      <c r="B5" s="225" t="s">
        <v>14</v>
      </c>
      <c r="C5" s="229" t="s">
        <v>201</v>
      </c>
      <c r="D5" s="228">
        <v>404900</v>
      </c>
      <c r="E5" s="188" t="s">
        <v>202</v>
      </c>
      <c r="F5" s="189">
        <v>1000</v>
      </c>
      <c r="G5" s="188" t="s">
        <v>17</v>
      </c>
      <c r="H5" s="166">
        <v>5610</v>
      </c>
      <c r="I5" s="211">
        <f>Таблица2[[#This Row],[Рекомендуемая розничная цена за пачку                            (руб.с НДС)]]*(1-0.25)</f>
        <v>4207.5</v>
      </c>
      <c r="J5" s="212">
        <f>Таблица2[[#This Row],[Рекомендуемая розничная цена за пачку                            (руб.с НДС)]]*0.8</f>
        <v>4488</v>
      </c>
      <c r="K5" s="213">
        <f>Таблица2[[#This Row],[Рекомендуемая розничная цена за пачку                            (руб.с НДС)]]*0.85</f>
        <v>4768.5</v>
      </c>
      <c r="L5" s="241"/>
      <c r="M5" s="241"/>
      <c r="N5" s="241"/>
      <c r="O5" s="241"/>
      <c r="P5" s="241"/>
      <c r="Q5" s="241"/>
      <c r="R5" s="241"/>
      <c r="S5" s="241"/>
      <c r="T5" s="241"/>
      <c r="U5" s="241"/>
      <c r="V5" s="241"/>
      <c r="W5" s="241"/>
      <c r="X5" s="241"/>
      <c r="Y5" s="241"/>
      <c r="Z5" s="241"/>
      <c r="AA5" s="241"/>
      <c r="AB5" s="241"/>
      <c r="AC5" s="241"/>
      <c r="AD5" s="241"/>
      <c r="AE5" s="241"/>
      <c r="AF5" s="241"/>
      <c r="AG5" s="241"/>
      <c r="AH5" s="241"/>
      <c r="AI5" s="241"/>
      <c r="AJ5" s="241"/>
      <c r="AK5" s="241"/>
      <c r="AL5" s="241"/>
      <c r="AM5" s="241"/>
      <c r="AN5" s="241"/>
      <c r="AO5" s="241"/>
      <c r="AP5" s="241"/>
      <c r="AQ5" s="241"/>
      <c r="AR5" s="241"/>
      <c r="AS5" s="241"/>
      <c r="AT5" s="241"/>
      <c r="AU5" s="241"/>
      <c r="AV5" s="241"/>
      <c r="AW5" s="241"/>
      <c r="AX5" s="241"/>
      <c r="AY5" s="241"/>
      <c r="AZ5" s="241"/>
      <c r="BA5" s="241"/>
      <c r="BB5" s="241"/>
      <c r="BC5" s="241"/>
      <c r="BD5" s="241"/>
      <c r="BE5" s="241"/>
      <c r="BF5" s="241"/>
      <c r="BG5" s="241"/>
    </row>
    <row r="6" s="214" customFormat="1" ht="14.1" customHeight="1" spans="1:59">
      <c r="A6" s="225" t="s">
        <v>23</v>
      </c>
      <c r="B6" s="188" t="s">
        <v>14</v>
      </c>
      <c r="C6" s="230" t="s">
        <v>199</v>
      </c>
      <c r="D6" s="228">
        <v>219322</v>
      </c>
      <c r="E6" s="188" t="s">
        <v>203</v>
      </c>
      <c r="F6" s="189">
        <v>1000</v>
      </c>
      <c r="G6" s="188" t="s">
        <v>17</v>
      </c>
      <c r="H6" s="166">
        <v>3990</v>
      </c>
      <c r="I6" s="211">
        <f>Таблица2[[#This Row],[Рекомендуемая розничная цена за пачку                            (руб.с НДС)]]*(1-0.25)</f>
        <v>2992.5</v>
      </c>
      <c r="J6" s="212">
        <f>Таблица2[[#This Row],[Рекомендуемая розничная цена за пачку                            (руб.с НДС)]]*0.8</f>
        <v>3192</v>
      </c>
      <c r="K6" s="213">
        <f>Таблица2[[#This Row],[Рекомендуемая розничная цена за пачку                            (руб.с НДС)]]*0.85</f>
        <v>3391.5</v>
      </c>
      <c r="L6" s="241"/>
      <c r="M6" s="241"/>
      <c r="N6" s="241"/>
      <c r="O6" s="241"/>
      <c r="P6" s="241"/>
      <c r="Q6" s="241"/>
      <c r="R6" s="241"/>
      <c r="S6" s="241"/>
      <c r="T6" s="241"/>
      <c r="U6" s="241"/>
      <c r="V6" s="241"/>
      <c r="W6" s="241"/>
      <c r="X6" s="241"/>
      <c r="Y6" s="241"/>
      <c r="Z6" s="241"/>
      <c r="AA6" s="241"/>
      <c r="AB6" s="241"/>
      <c r="AC6" s="241"/>
      <c r="AD6" s="241"/>
      <c r="AE6" s="241"/>
      <c r="AF6" s="241"/>
      <c r="AG6" s="241"/>
      <c r="AH6" s="241"/>
      <c r="AI6" s="241"/>
      <c r="AJ6" s="241"/>
      <c r="AK6" s="241"/>
      <c r="AL6" s="241"/>
      <c r="AM6" s="241"/>
      <c r="AN6" s="241"/>
      <c r="AO6" s="241"/>
      <c r="AP6" s="241"/>
      <c r="AQ6" s="241"/>
      <c r="AR6" s="241"/>
      <c r="AS6" s="241"/>
      <c r="AT6" s="241"/>
      <c r="AU6" s="241"/>
      <c r="AV6" s="241"/>
      <c r="AW6" s="241"/>
      <c r="AX6" s="241"/>
      <c r="AY6" s="241"/>
      <c r="AZ6" s="241"/>
      <c r="BA6" s="241"/>
      <c r="BB6" s="241"/>
      <c r="BC6" s="241"/>
      <c r="BD6" s="241"/>
      <c r="BE6" s="241"/>
      <c r="BF6" s="241"/>
      <c r="BG6" s="241"/>
    </row>
    <row r="7" s="214" customFormat="1" ht="14.1" customHeight="1" spans="1:59">
      <c r="A7" s="225" t="s">
        <v>19</v>
      </c>
      <c r="B7" s="231" t="s">
        <v>14</v>
      </c>
      <c r="C7" s="232" t="s">
        <v>204</v>
      </c>
      <c r="D7" s="228">
        <v>469870</v>
      </c>
      <c r="E7" s="190" t="s">
        <v>205</v>
      </c>
      <c r="F7" s="189">
        <v>1000</v>
      </c>
      <c r="G7" s="188" t="s">
        <v>17</v>
      </c>
      <c r="H7" s="166">
        <v>3291</v>
      </c>
      <c r="I7" s="242">
        <f>Таблица2[[#This Row],[Рекомендуемая розничная цена за пачку                            (руб.с НДС)]]*0.65</f>
        <v>2139.15</v>
      </c>
      <c r="J7" s="243">
        <f>Таблица2[[#This Row],[25]]</f>
        <v>2139.15</v>
      </c>
      <c r="K7" s="244">
        <f>Таблица2[[#This Row],[20]]</f>
        <v>2139.15</v>
      </c>
      <c r="L7" s="241"/>
      <c r="M7" s="241"/>
      <c r="N7" s="241"/>
      <c r="O7" s="241"/>
      <c r="P7" s="241"/>
      <c r="Q7" s="241"/>
      <c r="R7" s="241"/>
      <c r="S7" s="241"/>
      <c r="T7" s="241"/>
      <c r="U7" s="241"/>
      <c r="V7" s="241"/>
      <c r="W7" s="241"/>
      <c r="X7" s="241"/>
      <c r="Y7" s="241"/>
      <c r="Z7" s="241"/>
      <c r="AA7" s="241"/>
      <c r="AB7" s="241"/>
      <c r="AC7" s="241"/>
      <c r="AD7" s="241"/>
      <c r="AE7" s="241"/>
      <c r="AF7" s="241"/>
      <c r="AG7" s="241"/>
      <c r="AH7" s="241"/>
      <c r="AI7" s="241"/>
      <c r="AJ7" s="241"/>
      <c r="AK7" s="241"/>
      <c r="AL7" s="241"/>
      <c r="AM7" s="241"/>
      <c r="AN7" s="241"/>
      <c r="AO7" s="241"/>
      <c r="AP7" s="241"/>
      <c r="AQ7" s="241"/>
      <c r="AR7" s="241"/>
      <c r="AS7" s="241"/>
      <c r="AT7" s="241"/>
      <c r="AU7" s="241"/>
      <c r="AV7" s="241"/>
      <c r="AW7" s="241"/>
      <c r="AX7" s="241"/>
      <c r="AY7" s="241"/>
      <c r="AZ7" s="241"/>
      <c r="BA7" s="241"/>
      <c r="BB7" s="241"/>
      <c r="BC7" s="241"/>
      <c r="BD7" s="241"/>
      <c r="BE7" s="241"/>
      <c r="BF7" s="241"/>
      <c r="BG7" s="241"/>
    </row>
    <row r="8" s="214" customFormat="1" ht="14.1" customHeight="1" spans="1:59">
      <c r="A8" s="225" t="s">
        <v>19</v>
      </c>
      <c r="B8" s="226" t="s">
        <v>14</v>
      </c>
      <c r="C8" s="227" t="s">
        <v>199</v>
      </c>
      <c r="D8" s="228">
        <v>483957</v>
      </c>
      <c r="E8" s="188" t="s">
        <v>206</v>
      </c>
      <c r="F8" s="189">
        <v>1000</v>
      </c>
      <c r="G8" s="188" t="s">
        <v>17</v>
      </c>
      <c r="H8" s="233">
        <v>3963</v>
      </c>
      <c r="I8" s="211">
        <f>Таблица2[[#This Row],[Рекомендуемая розничная цена за пачку                            (руб.с НДС)]]*(1-0.25)</f>
        <v>2972.25</v>
      </c>
      <c r="J8" s="212">
        <f>Таблица2[[#This Row],[Рекомендуемая розничная цена за пачку                            (руб.с НДС)]]*0.8</f>
        <v>3170.4</v>
      </c>
      <c r="K8" s="213">
        <f>Таблица2[[#This Row],[Рекомендуемая розничная цена за пачку                            (руб.с НДС)]]*0.85</f>
        <v>3368.55</v>
      </c>
      <c r="L8" s="241"/>
      <c r="M8" s="241"/>
      <c r="N8" s="241"/>
      <c r="O8" s="241"/>
      <c r="P8" s="241"/>
      <c r="Q8" s="241"/>
      <c r="R8" s="241"/>
      <c r="S8" s="241"/>
      <c r="T8" s="241"/>
      <c r="U8" s="241"/>
      <c r="V8" s="241"/>
      <c r="W8" s="241"/>
      <c r="X8" s="241"/>
      <c r="Y8" s="241"/>
      <c r="Z8" s="241"/>
      <c r="AA8" s="241"/>
      <c r="AB8" s="241"/>
      <c r="AC8" s="241"/>
      <c r="AD8" s="241"/>
      <c r="AE8" s="241"/>
      <c r="AF8" s="241"/>
      <c r="AG8" s="241"/>
      <c r="AH8" s="241"/>
      <c r="AI8" s="241"/>
      <c r="AJ8" s="241"/>
      <c r="AK8" s="241"/>
      <c r="AL8" s="241"/>
      <c r="AM8" s="241"/>
      <c r="AN8" s="241"/>
      <c r="AO8" s="241"/>
      <c r="AP8" s="241"/>
      <c r="AQ8" s="241"/>
      <c r="AR8" s="241"/>
      <c r="AS8" s="241"/>
      <c r="AT8" s="241"/>
      <c r="AU8" s="241"/>
      <c r="AV8" s="241"/>
      <c r="AW8" s="241"/>
      <c r="AX8" s="241"/>
      <c r="AY8" s="241"/>
      <c r="AZ8" s="241"/>
      <c r="BA8" s="241"/>
      <c r="BB8" s="241"/>
      <c r="BC8" s="241"/>
      <c r="BD8" s="241"/>
      <c r="BE8" s="241"/>
      <c r="BF8" s="241"/>
      <c r="BG8" s="241"/>
    </row>
    <row r="9" s="214" customFormat="1" ht="14.1" customHeight="1" spans="1:59">
      <c r="A9" s="225" t="s">
        <v>23</v>
      </c>
      <c r="B9" s="231" t="s">
        <v>24</v>
      </c>
      <c r="C9" s="228" t="s">
        <v>25</v>
      </c>
      <c r="D9" s="228">
        <v>121262</v>
      </c>
      <c r="E9" s="188" t="s">
        <v>26</v>
      </c>
      <c r="F9" s="234">
        <v>0.005</v>
      </c>
      <c r="G9" s="188" t="s">
        <v>27</v>
      </c>
      <c r="H9" s="233">
        <v>617</v>
      </c>
      <c r="I9" s="211">
        <f>Таблица2[[#This Row],[Рекомендуемая розничная цена за пачку                            (руб.с НДС)]]*(1-0.25)</f>
        <v>462.75</v>
      </c>
      <c r="J9" s="212">
        <f>Таблица2[[#This Row],[Рекомендуемая розничная цена за пачку                            (руб.с НДС)]]*0.8</f>
        <v>493.6</v>
      </c>
      <c r="K9" s="213">
        <f>Таблица2[[#This Row],[Рекомендуемая розничная цена за пачку                            (руб.с НДС)]]*0.85</f>
        <v>524.45</v>
      </c>
      <c r="L9" s="241"/>
      <c r="M9" s="241"/>
      <c r="N9" s="241"/>
      <c r="O9" s="241"/>
      <c r="P9" s="241"/>
      <c r="Q9" s="241"/>
      <c r="R9" s="241"/>
      <c r="S9" s="241"/>
      <c r="T9" s="241"/>
      <c r="U9" s="241"/>
      <c r="V9" s="241"/>
      <c r="W9" s="241"/>
      <c r="X9" s="241"/>
      <c r="Y9" s="241"/>
      <c r="Z9" s="241"/>
      <c r="AA9" s="241"/>
      <c r="AB9" s="241"/>
      <c r="AC9" s="241"/>
      <c r="AD9" s="241"/>
      <c r="AE9" s="241"/>
      <c r="AF9" s="241"/>
      <c r="AG9" s="241"/>
      <c r="AH9" s="241"/>
      <c r="AI9" s="241"/>
      <c r="AJ9" s="241"/>
      <c r="AK9" s="241"/>
      <c r="AL9" s="241"/>
      <c r="AM9" s="241"/>
      <c r="AN9" s="241"/>
      <c r="AO9" s="241"/>
      <c r="AP9" s="241"/>
      <c r="AQ9" s="241"/>
      <c r="AR9" s="241"/>
      <c r="AS9" s="241"/>
      <c r="AT9" s="241"/>
      <c r="AU9" s="241"/>
      <c r="AV9" s="241"/>
      <c r="AW9" s="241"/>
      <c r="AX9" s="241"/>
      <c r="AY9" s="241"/>
      <c r="AZ9" s="241"/>
      <c r="BA9" s="241"/>
      <c r="BB9" s="241"/>
      <c r="BC9" s="241"/>
      <c r="BD9" s="241"/>
      <c r="BE9" s="241"/>
      <c r="BF9" s="241"/>
      <c r="BG9" s="241"/>
    </row>
    <row r="10" s="214" customFormat="1" ht="14.1" customHeight="1" spans="1:59">
      <c r="A10" s="225" t="s">
        <v>19</v>
      </c>
      <c r="B10" s="226" t="s">
        <v>24</v>
      </c>
      <c r="C10" s="235" t="s">
        <v>28</v>
      </c>
      <c r="D10" s="228">
        <v>446831</v>
      </c>
      <c r="E10" s="188" t="s">
        <v>29</v>
      </c>
      <c r="F10" s="189">
        <v>1000</v>
      </c>
      <c r="G10" s="188" t="s">
        <v>17</v>
      </c>
      <c r="H10" s="166">
        <v>1272</v>
      </c>
      <c r="I10" s="211">
        <f>Таблица2[[#This Row],[Рекомендуемая розничная цена за пачку                            (руб.с НДС)]]*(1-0.25)</f>
        <v>954</v>
      </c>
      <c r="J10" s="212">
        <f>Таблица2[[#This Row],[Рекомендуемая розничная цена за пачку                            (руб.с НДС)]]*0.8</f>
        <v>1017.6</v>
      </c>
      <c r="K10" s="213">
        <f>Таблица2[[#This Row],[Рекомендуемая розничная цена за пачку                            (руб.с НДС)]]*0.85</f>
        <v>1081.2</v>
      </c>
      <c r="L10" s="241"/>
      <c r="M10" s="241"/>
      <c r="N10" s="241"/>
      <c r="O10" s="241"/>
      <c r="P10" s="241"/>
      <c r="Q10" s="241"/>
      <c r="R10" s="241"/>
      <c r="S10" s="241"/>
      <c r="T10" s="241"/>
      <c r="U10" s="241"/>
      <c r="V10" s="241"/>
      <c r="W10" s="241"/>
      <c r="X10" s="241"/>
      <c r="Y10" s="241"/>
      <c r="Z10" s="241"/>
      <c r="AA10" s="241"/>
      <c r="AB10" s="241"/>
      <c r="AC10" s="241"/>
      <c r="AD10" s="241"/>
      <c r="AE10" s="241"/>
      <c r="AF10" s="241"/>
      <c r="AG10" s="241"/>
      <c r="AH10" s="241"/>
      <c r="AI10" s="241"/>
      <c r="AJ10" s="241"/>
      <c r="AK10" s="241"/>
      <c r="AL10" s="241"/>
      <c r="AM10" s="241"/>
      <c r="AN10" s="241"/>
      <c r="AO10" s="241"/>
      <c r="AP10" s="241"/>
      <c r="AQ10" s="241"/>
      <c r="AR10" s="241"/>
      <c r="AS10" s="241"/>
      <c r="AT10" s="241"/>
      <c r="AU10" s="241"/>
      <c r="AV10" s="241"/>
      <c r="AW10" s="241"/>
      <c r="AX10" s="241"/>
      <c r="AY10" s="241"/>
      <c r="AZ10" s="241"/>
      <c r="BA10" s="241"/>
      <c r="BB10" s="241"/>
      <c r="BC10" s="241"/>
      <c r="BD10" s="241"/>
      <c r="BE10" s="241"/>
      <c r="BF10" s="241"/>
      <c r="BG10" s="241"/>
    </row>
    <row r="11" s="214" customFormat="1" ht="13.2" spans="1:59">
      <c r="A11" s="225" t="s">
        <v>23</v>
      </c>
      <c r="B11" s="231" t="s">
        <v>24</v>
      </c>
      <c r="C11" s="228" t="s">
        <v>28</v>
      </c>
      <c r="D11" s="228">
        <v>121206</v>
      </c>
      <c r="E11" s="188" t="s">
        <v>30</v>
      </c>
      <c r="F11" s="234">
        <v>0.005</v>
      </c>
      <c r="G11" s="188" t="s">
        <v>27</v>
      </c>
      <c r="H11" s="166">
        <v>634</v>
      </c>
      <c r="I11" s="211">
        <f>Таблица2[[#This Row],[Рекомендуемая розничная цена за пачку                            (руб.с НДС)]]*(1-0.25)</f>
        <v>475.5</v>
      </c>
      <c r="J11" s="212">
        <f>Таблица2[[#This Row],[Рекомендуемая розничная цена за пачку                            (руб.с НДС)]]*0.8</f>
        <v>507.2</v>
      </c>
      <c r="K11" s="213">
        <f>Таблица2[[#This Row],[Рекомендуемая розничная цена за пачку                            (руб.с НДС)]]*0.85</f>
        <v>538.9</v>
      </c>
      <c r="L11" s="241"/>
      <c r="M11" s="241"/>
      <c r="N11" s="241"/>
      <c r="O11" s="241"/>
      <c r="P11" s="241"/>
      <c r="Q11" s="241"/>
      <c r="R11" s="241"/>
      <c r="S11" s="241"/>
      <c r="T11" s="241"/>
      <c r="U11" s="241"/>
      <c r="V11" s="241"/>
      <c r="W11" s="241"/>
      <c r="X11" s="241"/>
      <c r="Y11" s="241"/>
      <c r="Z11" s="241"/>
      <c r="AA11" s="241"/>
      <c r="AB11" s="241"/>
      <c r="AC11" s="241"/>
      <c r="AD11" s="241"/>
      <c r="AE11" s="241"/>
      <c r="AF11" s="241"/>
      <c r="AG11" s="241"/>
      <c r="AH11" s="241"/>
      <c r="AI11" s="241"/>
      <c r="AJ11" s="241"/>
      <c r="AK11" s="241"/>
      <c r="AL11" s="241"/>
      <c r="AM11" s="241"/>
      <c r="AN11" s="241"/>
      <c r="AO11" s="241"/>
      <c r="AP11" s="241"/>
      <c r="AQ11" s="241"/>
      <c r="AR11" s="241"/>
      <c r="AS11" s="241"/>
      <c r="AT11" s="241"/>
      <c r="AU11" s="241"/>
      <c r="AV11" s="241"/>
      <c r="AW11" s="241"/>
      <c r="AX11" s="241"/>
      <c r="AY11" s="241"/>
      <c r="AZ11" s="241"/>
      <c r="BA11" s="241"/>
      <c r="BB11" s="241"/>
      <c r="BC11" s="241"/>
      <c r="BD11" s="241"/>
      <c r="BE11" s="241"/>
      <c r="BF11" s="241"/>
      <c r="BG11" s="241"/>
    </row>
    <row r="12" s="214" customFormat="1" ht="14.1" customHeight="1" spans="1:59">
      <c r="A12" s="225" t="s">
        <v>19</v>
      </c>
      <c r="B12" s="226" t="s">
        <v>24</v>
      </c>
      <c r="C12" s="235" t="s">
        <v>28</v>
      </c>
      <c r="D12" s="228">
        <v>470507</v>
      </c>
      <c r="E12" s="188" t="s">
        <v>207</v>
      </c>
      <c r="F12" s="189">
        <v>1000</v>
      </c>
      <c r="G12" s="188" t="s">
        <v>17</v>
      </c>
      <c r="H12" s="166">
        <v>1518</v>
      </c>
      <c r="I12" s="211">
        <f>Таблица2[[#This Row],[Рекомендуемая розничная цена за пачку                            (руб.с НДС)]]*(1-0.25)</f>
        <v>1138.5</v>
      </c>
      <c r="J12" s="212">
        <f>Таблица2[[#This Row],[Рекомендуемая розничная цена за пачку                            (руб.с НДС)]]*0.8</f>
        <v>1214.4</v>
      </c>
      <c r="K12" s="213">
        <f>Таблица2[[#This Row],[Рекомендуемая розничная цена за пачку                            (руб.с НДС)]]*0.85</f>
        <v>1290.3</v>
      </c>
      <c r="L12" s="241"/>
      <c r="M12" s="241"/>
      <c r="N12" s="241"/>
      <c r="O12" s="241"/>
      <c r="P12" s="241"/>
      <c r="Q12" s="241"/>
      <c r="R12" s="241"/>
      <c r="S12" s="241"/>
      <c r="T12" s="241"/>
      <c r="U12" s="241"/>
      <c r="V12" s="241"/>
      <c r="W12" s="241"/>
      <c r="X12" s="241"/>
      <c r="Y12" s="241"/>
      <c r="Z12" s="241"/>
      <c r="AA12" s="241"/>
      <c r="AB12" s="241"/>
      <c r="AC12" s="241"/>
      <c r="AD12" s="241"/>
      <c r="AE12" s="241"/>
      <c r="AF12" s="241"/>
      <c r="AG12" s="241"/>
      <c r="AH12" s="241"/>
      <c r="AI12" s="241"/>
      <c r="AJ12" s="241"/>
      <c r="AK12" s="241"/>
      <c r="AL12" s="241"/>
      <c r="AM12" s="241"/>
      <c r="AN12" s="241"/>
      <c r="AO12" s="241"/>
      <c r="AP12" s="241"/>
      <c r="AQ12" s="241"/>
      <c r="AR12" s="241"/>
      <c r="AS12" s="241"/>
      <c r="AT12" s="241"/>
      <c r="AU12" s="241"/>
      <c r="AV12" s="241"/>
      <c r="AW12" s="241"/>
      <c r="AX12" s="241"/>
      <c r="AY12" s="241"/>
      <c r="AZ12" s="241"/>
      <c r="BA12" s="241"/>
      <c r="BB12" s="241"/>
      <c r="BC12" s="241"/>
      <c r="BD12" s="241"/>
      <c r="BE12" s="241"/>
      <c r="BF12" s="241"/>
      <c r="BG12" s="241"/>
    </row>
    <row r="13" s="214" customFormat="1" ht="14.1" customHeight="1" spans="1:59">
      <c r="A13" s="225" t="s">
        <v>23</v>
      </c>
      <c r="B13" s="231" t="s">
        <v>24</v>
      </c>
      <c r="C13" s="228" t="s">
        <v>28</v>
      </c>
      <c r="D13" s="228">
        <v>121169</v>
      </c>
      <c r="E13" s="188" t="s">
        <v>31</v>
      </c>
      <c r="F13" s="234">
        <v>0.005</v>
      </c>
      <c r="G13" s="188" t="s">
        <v>27</v>
      </c>
      <c r="H13" s="166">
        <v>634</v>
      </c>
      <c r="I13" s="211">
        <f>Таблица2[[#This Row],[Рекомендуемая розничная цена за пачку                            (руб.с НДС)]]*(1-0.25)</f>
        <v>475.5</v>
      </c>
      <c r="J13" s="212">
        <f>Таблица2[[#This Row],[Рекомендуемая розничная цена за пачку                            (руб.с НДС)]]*0.8</f>
        <v>507.2</v>
      </c>
      <c r="K13" s="213">
        <f>Таблица2[[#This Row],[Рекомендуемая розничная цена за пачку                            (руб.с НДС)]]*0.85</f>
        <v>538.9</v>
      </c>
      <c r="L13" s="241"/>
      <c r="M13" s="241"/>
      <c r="N13" s="241"/>
      <c r="O13" s="241"/>
      <c r="P13" s="241"/>
      <c r="Q13" s="241"/>
      <c r="R13" s="241"/>
      <c r="S13" s="241"/>
      <c r="T13" s="241"/>
      <c r="U13" s="241"/>
      <c r="V13" s="241"/>
      <c r="W13" s="241"/>
      <c r="X13" s="241"/>
      <c r="Y13" s="241"/>
      <c r="Z13" s="241"/>
      <c r="AA13" s="241"/>
      <c r="AB13" s="241"/>
      <c r="AC13" s="241"/>
      <c r="AD13" s="241"/>
      <c r="AE13" s="241"/>
      <c r="AF13" s="241"/>
      <c r="AG13" s="241"/>
      <c r="AH13" s="241"/>
      <c r="AI13" s="241"/>
      <c r="AJ13" s="241"/>
      <c r="AK13" s="241"/>
      <c r="AL13" s="241"/>
      <c r="AM13" s="241"/>
      <c r="AN13" s="241"/>
      <c r="AO13" s="241"/>
      <c r="AP13" s="241"/>
      <c r="AQ13" s="241"/>
      <c r="AR13" s="241"/>
      <c r="AS13" s="241"/>
      <c r="AT13" s="241"/>
      <c r="AU13" s="241"/>
      <c r="AV13" s="241"/>
      <c r="AW13" s="241"/>
      <c r="AX13" s="241"/>
      <c r="AY13" s="241"/>
      <c r="AZ13" s="241"/>
      <c r="BA13" s="241"/>
      <c r="BB13" s="241"/>
      <c r="BC13" s="241"/>
      <c r="BD13" s="241"/>
      <c r="BE13" s="241"/>
      <c r="BF13" s="241"/>
      <c r="BG13" s="241"/>
    </row>
    <row r="14" s="214" customFormat="1" ht="14.1" customHeight="1" spans="1:59">
      <c r="A14" s="225" t="s">
        <v>19</v>
      </c>
      <c r="B14" s="226" t="s">
        <v>24</v>
      </c>
      <c r="C14" s="235" t="s">
        <v>28</v>
      </c>
      <c r="D14" s="228">
        <v>496172</v>
      </c>
      <c r="E14" s="188" t="s">
        <v>32</v>
      </c>
      <c r="F14" s="189">
        <v>250</v>
      </c>
      <c r="G14" s="188" t="s">
        <v>17</v>
      </c>
      <c r="H14" s="166">
        <v>692</v>
      </c>
      <c r="I14" s="211">
        <f>Таблица2[[#This Row],[Рекомендуемая розничная цена за пачку                            (руб.с НДС)]]*(1-0.25)</f>
        <v>519</v>
      </c>
      <c r="J14" s="212">
        <f>Таблица2[[#This Row],[Рекомендуемая розничная цена за пачку                            (руб.с НДС)]]*0.8</f>
        <v>553.6</v>
      </c>
      <c r="K14" s="213">
        <f>Таблица2[[#This Row],[Рекомендуемая розничная цена за пачку                            (руб.с НДС)]]*0.85</f>
        <v>588.2</v>
      </c>
      <c r="L14" s="241"/>
      <c r="M14" s="241"/>
      <c r="N14" s="241"/>
      <c r="O14" s="241"/>
      <c r="P14" s="241"/>
      <c r="Q14" s="241"/>
      <c r="R14" s="241"/>
      <c r="S14" s="241"/>
      <c r="T14" s="241"/>
      <c r="U14" s="241"/>
      <c r="V14" s="241"/>
      <c r="W14" s="241"/>
      <c r="X14" s="241"/>
      <c r="Y14" s="241"/>
      <c r="Z14" s="241"/>
      <c r="AA14" s="241"/>
      <c r="AB14" s="241"/>
      <c r="AC14" s="241"/>
      <c r="AD14" s="241"/>
      <c r="AE14" s="241"/>
      <c r="AF14" s="241"/>
      <c r="AG14" s="241"/>
      <c r="AH14" s="241"/>
      <c r="AI14" s="241"/>
      <c r="AJ14" s="241"/>
      <c r="AK14" s="241"/>
      <c r="AL14" s="241"/>
      <c r="AM14" s="241"/>
      <c r="AN14" s="241"/>
      <c r="AO14" s="241"/>
      <c r="AP14" s="241"/>
      <c r="AQ14" s="241"/>
      <c r="AR14" s="241"/>
      <c r="AS14" s="241"/>
      <c r="AT14" s="241"/>
      <c r="AU14" s="241"/>
      <c r="AV14" s="241"/>
      <c r="AW14" s="241"/>
      <c r="AX14" s="241"/>
      <c r="AY14" s="241"/>
      <c r="AZ14" s="241"/>
      <c r="BA14" s="241"/>
      <c r="BB14" s="241"/>
      <c r="BC14" s="241"/>
      <c r="BD14" s="241"/>
      <c r="BE14" s="241"/>
      <c r="BF14" s="241"/>
      <c r="BG14" s="241"/>
    </row>
    <row r="15" s="214" customFormat="1" ht="14.1" customHeight="1" spans="1:59">
      <c r="A15" s="225" t="s">
        <v>23</v>
      </c>
      <c r="B15" s="231" t="s">
        <v>24</v>
      </c>
      <c r="C15" s="228" t="s">
        <v>28</v>
      </c>
      <c r="D15" s="228">
        <v>899245</v>
      </c>
      <c r="E15" s="188" t="s">
        <v>33</v>
      </c>
      <c r="F15" s="234">
        <v>0.005</v>
      </c>
      <c r="G15" s="188" t="s">
        <v>27</v>
      </c>
      <c r="H15" s="166">
        <v>634</v>
      </c>
      <c r="I15" s="211">
        <f>Таблица2[[#This Row],[Рекомендуемая розничная цена за пачку                            (руб.с НДС)]]*(1-0.25)</f>
        <v>475.5</v>
      </c>
      <c r="J15" s="212">
        <f>Таблица2[[#This Row],[Рекомендуемая розничная цена за пачку                            (руб.с НДС)]]*0.8</f>
        <v>507.2</v>
      </c>
      <c r="K15" s="213">
        <f>Таблица2[[#This Row],[Рекомендуемая розничная цена за пачку                            (руб.с НДС)]]*0.85</f>
        <v>538.9</v>
      </c>
      <c r="L15" s="241"/>
      <c r="M15" s="241"/>
      <c r="N15" s="241"/>
      <c r="O15" s="241"/>
      <c r="P15" s="241"/>
      <c r="Q15" s="241"/>
      <c r="R15" s="241"/>
      <c r="S15" s="241"/>
      <c r="T15" s="241"/>
      <c r="U15" s="241"/>
      <c r="V15" s="241"/>
      <c r="W15" s="241"/>
      <c r="X15" s="241"/>
      <c r="Y15" s="241"/>
      <c r="Z15" s="241"/>
      <c r="AA15" s="241"/>
      <c r="AB15" s="241"/>
      <c r="AC15" s="241"/>
      <c r="AD15" s="241"/>
      <c r="AE15" s="241"/>
      <c r="AF15" s="241"/>
      <c r="AG15" s="241"/>
      <c r="AH15" s="241"/>
      <c r="AI15" s="241"/>
      <c r="AJ15" s="241"/>
      <c r="AK15" s="241"/>
      <c r="AL15" s="241"/>
      <c r="AM15" s="241"/>
      <c r="AN15" s="241"/>
      <c r="AO15" s="241"/>
      <c r="AP15" s="241"/>
      <c r="AQ15" s="241"/>
      <c r="AR15" s="241"/>
      <c r="AS15" s="241"/>
      <c r="AT15" s="241"/>
      <c r="AU15" s="241"/>
      <c r="AV15" s="241"/>
      <c r="AW15" s="241"/>
      <c r="AX15" s="241"/>
      <c r="AY15" s="241"/>
      <c r="AZ15" s="241"/>
      <c r="BA15" s="241"/>
      <c r="BB15" s="241"/>
      <c r="BC15" s="241"/>
      <c r="BD15" s="241"/>
      <c r="BE15" s="241"/>
      <c r="BF15" s="241"/>
      <c r="BG15" s="241"/>
    </row>
    <row r="16" s="214" customFormat="1" ht="14.1" customHeight="1" spans="1:59">
      <c r="A16" s="225" t="s">
        <v>23</v>
      </c>
      <c r="B16" s="231" t="s">
        <v>34</v>
      </c>
      <c r="C16" s="228" t="s">
        <v>35</v>
      </c>
      <c r="D16" s="228">
        <v>168607</v>
      </c>
      <c r="E16" s="188" t="s">
        <v>36</v>
      </c>
      <c r="F16" s="189">
        <v>1000</v>
      </c>
      <c r="G16" s="188" t="s">
        <v>17</v>
      </c>
      <c r="H16" s="166">
        <v>4776</v>
      </c>
      <c r="I16" s="211">
        <f>Таблица2[[#This Row],[Рекомендуемая розничная цена за пачку                            (руб.с НДС)]]*(1-0.25)</f>
        <v>3582</v>
      </c>
      <c r="J16" s="212">
        <f>Таблица2[[#This Row],[Рекомендуемая розничная цена за пачку                            (руб.с НДС)]]*0.8</f>
        <v>3820.8</v>
      </c>
      <c r="K16" s="213">
        <f>Таблица2[[#This Row],[Рекомендуемая розничная цена за пачку                            (руб.с НДС)]]*0.85</f>
        <v>4059.6</v>
      </c>
      <c r="L16" s="241"/>
      <c r="M16" s="241"/>
      <c r="N16" s="241"/>
      <c r="O16" s="241"/>
      <c r="P16" s="241"/>
      <c r="Q16" s="241"/>
      <c r="R16" s="241"/>
      <c r="S16" s="241"/>
      <c r="T16" s="241"/>
      <c r="U16" s="241"/>
      <c r="V16" s="241"/>
      <c r="W16" s="241"/>
      <c r="X16" s="241"/>
      <c r="Y16" s="241"/>
      <c r="Z16" s="241"/>
      <c r="AA16" s="241"/>
      <c r="AB16" s="241"/>
      <c r="AC16" s="241"/>
      <c r="AD16" s="241"/>
      <c r="AE16" s="241"/>
      <c r="AF16" s="241"/>
      <c r="AG16" s="241"/>
      <c r="AH16" s="241"/>
      <c r="AI16" s="241"/>
      <c r="AJ16" s="241"/>
      <c r="AK16" s="241"/>
      <c r="AL16" s="241"/>
      <c r="AM16" s="241"/>
      <c r="AN16" s="241"/>
      <c r="AO16" s="241"/>
      <c r="AP16" s="241"/>
      <c r="AQ16" s="241"/>
      <c r="AR16" s="241"/>
      <c r="AS16" s="241"/>
      <c r="AT16" s="241"/>
      <c r="AU16" s="241"/>
      <c r="AV16" s="241"/>
      <c r="AW16" s="241"/>
      <c r="AX16" s="241"/>
      <c r="AY16" s="241"/>
      <c r="AZ16" s="241"/>
      <c r="BA16" s="241"/>
      <c r="BB16" s="241"/>
      <c r="BC16" s="241"/>
      <c r="BD16" s="241"/>
      <c r="BE16" s="241"/>
      <c r="BF16" s="241"/>
      <c r="BG16" s="241"/>
    </row>
    <row r="17" s="214" customFormat="1" ht="14.1" customHeight="1" spans="1:59">
      <c r="A17" s="225" t="s">
        <v>23</v>
      </c>
      <c r="B17" s="231" t="s">
        <v>34</v>
      </c>
      <c r="C17" s="228" t="s">
        <v>37</v>
      </c>
      <c r="D17" s="228">
        <v>897638</v>
      </c>
      <c r="E17" s="188" t="s">
        <v>38</v>
      </c>
      <c r="F17" s="189">
        <v>1000</v>
      </c>
      <c r="G17" s="188" t="s">
        <v>17</v>
      </c>
      <c r="H17" s="166">
        <v>5614</v>
      </c>
      <c r="I17" s="211">
        <f>Таблица2[[#This Row],[Рекомендуемая розничная цена за пачку                            (руб.с НДС)]]*(1-0.25)</f>
        <v>4210.5</v>
      </c>
      <c r="J17" s="212">
        <f>Таблица2[[#This Row],[Рекомендуемая розничная цена за пачку                            (руб.с НДС)]]*0.8</f>
        <v>4491.2</v>
      </c>
      <c r="K17" s="213">
        <f>Таблица2[[#This Row],[Рекомендуемая розничная цена за пачку                            (руб.с НДС)]]*0.85</f>
        <v>4771.9</v>
      </c>
      <c r="L17" s="241"/>
      <c r="M17" s="241"/>
      <c r="N17" s="241"/>
      <c r="O17" s="241"/>
      <c r="P17" s="241"/>
      <c r="Q17" s="241"/>
      <c r="R17" s="241"/>
      <c r="S17" s="241"/>
      <c r="T17" s="241"/>
      <c r="U17" s="241"/>
      <c r="V17" s="241"/>
      <c r="W17" s="241"/>
      <c r="X17" s="241"/>
      <c r="Y17" s="241"/>
      <c r="Z17" s="241"/>
      <c r="AA17" s="241"/>
      <c r="AB17" s="241"/>
      <c r="AC17" s="241"/>
      <c r="AD17" s="241"/>
      <c r="AE17" s="241"/>
      <c r="AF17" s="241"/>
      <c r="AG17" s="241"/>
      <c r="AH17" s="241"/>
      <c r="AI17" s="241"/>
      <c r="AJ17" s="241"/>
      <c r="AK17" s="241"/>
      <c r="AL17" s="241"/>
      <c r="AM17" s="241"/>
      <c r="AN17" s="241"/>
      <c r="AO17" s="241"/>
      <c r="AP17" s="241"/>
      <c r="AQ17" s="241"/>
      <c r="AR17" s="241"/>
      <c r="AS17" s="241"/>
      <c r="AT17" s="241"/>
      <c r="AU17" s="241"/>
      <c r="AV17" s="241"/>
      <c r="AW17" s="241"/>
      <c r="AX17" s="241"/>
      <c r="AY17" s="241"/>
      <c r="AZ17" s="241"/>
      <c r="BA17" s="241"/>
      <c r="BB17" s="241"/>
      <c r="BC17" s="241"/>
      <c r="BD17" s="241"/>
      <c r="BE17" s="241"/>
      <c r="BF17" s="241"/>
      <c r="BG17" s="241"/>
    </row>
    <row r="18" s="214" customFormat="1" ht="14.1" customHeight="1" spans="1:59">
      <c r="A18" s="225" t="s">
        <v>23</v>
      </c>
      <c r="B18" s="231" t="s">
        <v>34</v>
      </c>
      <c r="C18" s="232" t="s">
        <v>204</v>
      </c>
      <c r="D18" s="228">
        <v>452694</v>
      </c>
      <c r="E18" s="190" t="s">
        <v>208</v>
      </c>
      <c r="F18" s="189">
        <v>1000</v>
      </c>
      <c r="G18" s="188" t="s">
        <v>17</v>
      </c>
      <c r="H18" s="166">
        <v>4808</v>
      </c>
      <c r="I18" s="242">
        <f>Таблица2[[#This Row],[Рекомендуемая розничная цена за пачку                            (руб.с НДС)]]*0.65</f>
        <v>3125.2</v>
      </c>
      <c r="J18" s="243">
        <f>Таблица2[[#This Row],[25]]</f>
        <v>3125.2</v>
      </c>
      <c r="K18" s="244">
        <f>Таблица2[[#This Row],[20]]</f>
        <v>3125.2</v>
      </c>
      <c r="L18" s="241"/>
      <c r="M18" s="241"/>
      <c r="N18" s="241"/>
      <c r="O18" s="241"/>
      <c r="P18" s="241"/>
      <c r="Q18" s="241"/>
      <c r="R18" s="241"/>
      <c r="S18" s="241"/>
      <c r="T18" s="241"/>
      <c r="U18" s="241"/>
      <c r="V18" s="241"/>
      <c r="W18" s="241"/>
      <c r="X18" s="241"/>
      <c r="Y18" s="241"/>
      <c r="Z18" s="241"/>
      <c r="AA18" s="241"/>
      <c r="AB18" s="241"/>
      <c r="AC18" s="241"/>
      <c r="AD18" s="241"/>
      <c r="AE18" s="241"/>
      <c r="AF18" s="241"/>
      <c r="AG18" s="241"/>
      <c r="AH18" s="241"/>
      <c r="AI18" s="241"/>
      <c r="AJ18" s="241"/>
      <c r="AK18" s="241"/>
      <c r="AL18" s="241"/>
      <c r="AM18" s="241"/>
      <c r="AN18" s="241"/>
      <c r="AO18" s="241"/>
      <c r="AP18" s="241"/>
      <c r="AQ18" s="241"/>
      <c r="AR18" s="241"/>
      <c r="AS18" s="241"/>
      <c r="AT18" s="241"/>
      <c r="AU18" s="241"/>
      <c r="AV18" s="241"/>
      <c r="AW18" s="241"/>
      <c r="AX18" s="241"/>
      <c r="AY18" s="241"/>
      <c r="AZ18" s="241"/>
      <c r="BA18" s="241"/>
      <c r="BB18" s="241"/>
      <c r="BC18" s="241"/>
      <c r="BD18" s="241"/>
      <c r="BE18" s="241"/>
      <c r="BF18" s="241"/>
      <c r="BG18" s="241"/>
    </row>
    <row r="19" s="214" customFormat="1" ht="14.1" customHeight="1" spans="1:59">
      <c r="A19" s="225" t="s">
        <v>23</v>
      </c>
      <c r="B19" s="231" t="s">
        <v>34</v>
      </c>
      <c r="C19" s="232" t="s">
        <v>204</v>
      </c>
      <c r="D19" s="228">
        <v>478696</v>
      </c>
      <c r="E19" s="190" t="s">
        <v>209</v>
      </c>
      <c r="F19" s="189">
        <v>1000</v>
      </c>
      <c r="G19" s="188" t="s">
        <v>17</v>
      </c>
      <c r="H19" s="166">
        <v>4808</v>
      </c>
      <c r="I19" s="242">
        <f>Таблица2[[#This Row],[Рекомендуемая розничная цена за пачку                            (руб.с НДС)]]*0.65</f>
        <v>3125.2</v>
      </c>
      <c r="J19" s="243">
        <f>Таблица2[[#This Row],[25]]</f>
        <v>3125.2</v>
      </c>
      <c r="K19" s="244">
        <f>Таблица2[[#This Row],[20]]</f>
        <v>3125.2</v>
      </c>
      <c r="L19" s="241"/>
      <c r="M19" s="241"/>
      <c r="N19" s="241"/>
      <c r="O19" s="241"/>
      <c r="P19" s="241"/>
      <c r="Q19" s="241"/>
      <c r="R19" s="241"/>
      <c r="S19" s="241"/>
      <c r="T19" s="241"/>
      <c r="U19" s="241"/>
      <c r="V19" s="241"/>
      <c r="W19" s="241"/>
      <c r="X19" s="241"/>
      <c r="Y19" s="241"/>
      <c r="Z19" s="241"/>
      <c r="AA19" s="241"/>
      <c r="AB19" s="241"/>
      <c r="AC19" s="241"/>
      <c r="AD19" s="241"/>
      <c r="AE19" s="241"/>
      <c r="AF19" s="241"/>
      <c r="AG19" s="241"/>
      <c r="AH19" s="241"/>
      <c r="AI19" s="241"/>
      <c r="AJ19" s="241"/>
      <c r="AK19" s="241"/>
      <c r="AL19" s="241"/>
      <c r="AM19" s="241"/>
      <c r="AN19" s="241"/>
      <c r="AO19" s="241"/>
      <c r="AP19" s="241"/>
      <c r="AQ19" s="241"/>
      <c r="AR19" s="241"/>
      <c r="AS19" s="241"/>
      <c r="AT19" s="241"/>
      <c r="AU19" s="241"/>
      <c r="AV19" s="241"/>
      <c r="AW19" s="241"/>
      <c r="AX19" s="241"/>
      <c r="AY19" s="241"/>
      <c r="AZ19" s="241"/>
      <c r="BA19" s="241"/>
      <c r="BB19" s="241"/>
      <c r="BC19" s="241"/>
      <c r="BD19" s="241"/>
      <c r="BE19" s="241"/>
      <c r="BF19" s="241"/>
      <c r="BG19" s="241"/>
    </row>
    <row r="20" s="214" customFormat="1" ht="14.1" customHeight="1" spans="1:59">
      <c r="A20" s="225" t="s">
        <v>23</v>
      </c>
      <c r="B20" s="231" t="s">
        <v>34</v>
      </c>
      <c r="C20" s="232" t="s">
        <v>204</v>
      </c>
      <c r="D20" s="228">
        <v>185219</v>
      </c>
      <c r="E20" s="190" t="s">
        <v>210</v>
      </c>
      <c r="F20" s="189">
        <v>1000</v>
      </c>
      <c r="G20" s="188" t="s">
        <v>17</v>
      </c>
      <c r="H20" s="166">
        <v>4682</v>
      </c>
      <c r="I20" s="242">
        <f>Таблица2[[#This Row],[Рекомендуемая розничная цена за пачку                            (руб.с НДС)]]*0.65</f>
        <v>3043.3</v>
      </c>
      <c r="J20" s="243">
        <f>Таблица2[[#This Row],[25]]</f>
        <v>3043.3</v>
      </c>
      <c r="K20" s="244">
        <f>Таблица2[[#This Row],[20]]</f>
        <v>3043.3</v>
      </c>
      <c r="L20" s="241"/>
      <c r="M20" s="241"/>
      <c r="N20" s="241"/>
      <c r="O20" s="241"/>
      <c r="P20" s="241"/>
      <c r="Q20" s="241"/>
      <c r="R20" s="241"/>
      <c r="S20" s="241"/>
      <c r="T20" s="241"/>
      <c r="U20" s="241"/>
      <c r="V20" s="241"/>
      <c r="W20" s="241"/>
      <c r="X20" s="241"/>
      <c r="Y20" s="241"/>
      <c r="Z20" s="241"/>
      <c r="AA20" s="241"/>
      <c r="AB20" s="241"/>
      <c r="AC20" s="241"/>
      <c r="AD20" s="241"/>
      <c r="AE20" s="241"/>
      <c r="AF20" s="241"/>
      <c r="AG20" s="241"/>
      <c r="AH20" s="241"/>
      <c r="AI20" s="241"/>
      <c r="AJ20" s="241"/>
      <c r="AK20" s="241"/>
      <c r="AL20" s="241"/>
      <c r="AM20" s="241"/>
      <c r="AN20" s="241"/>
      <c r="AO20" s="241"/>
      <c r="AP20" s="241"/>
      <c r="AQ20" s="241"/>
      <c r="AR20" s="241"/>
      <c r="AS20" s="241"/>
      <c r="AT20" s="241"/>
      <c r="AU20" s="241"/>
      <c r="AV20" s="241"/>
      <c r="AW20" s="241"/>
      <c r="AX20" s="241"/>
      <c r="AY20" s="241"/>
      <c r="AZ20" s="241"/>
      <c r="BA20" s="241"/>
      <c r="BB20" s="241"/>
      <c r="BC20" s="241"/>
      <c r="BD20" s="241"/>
      <c r="BE20" s="241"/>
      <c r="BF20" s="241"/>
      <c r="BG20" s="241"/>
    </row>
    <row r="21" s="214" customFormat="1" ht="14.1" customHeight="1" spans="1:59">
      <c r="A21" s="225" t="s">
        <v>23</v>
      </c>
      <c r="B21" s="231" t="s">
        <v>34</v>
      </c>
      <c r="C21" s="228" t="s">
        <v>35</v>
      </c>
      <c r="D21" s="228">
        <v>886710</v>
      </c>
      <c r="E21" s="188" t="s">
        <v>39</v>
      </c>
      <c r="F21" s="189">
        <v>1000</v>
      </c>
      <c r="G21" s="188" t="s">
        <v>17</v>
      </c>
      <c r="H21" s="166">
        <v>4864</v>
      </c>
      <c r="I21" s="211">
        <f>Таблица2[[#This Row],[Рекомендуемая розничная цена за пачку                            (руб.с НДС)]]*(1-0.25)</f>
        <v>3648</v>
      </c>
      <c r="J21" s="212">
        <f>Таблица2[[#This Row],[Рекомендуемая розничная цена за пачку                            (руб.с НДС)]]*0.8</f>
        <v>3891.2</v>
      </c>
      <c r="K21" s="213">
        <f>Таблица2[[#This Row],[Рекомендуемая розничная цена за пачку                            (руб.с НДС)]]*0.85</f>
        <v>4134.4</v>
      </c>
      <c r="L21" s="241"/>
      <c r="M21" s="241"/>
      <c r="N21" s="241"/>
      <c r="O21" s="241"/>
      <c r="P21" s="241"/>
      <c r="Q21" s="241"/>
      <c r="R21" s="241"/>
      <c r="S21" s="241"/>
      <c r="T21" s="241"/>
      <c r="U21" s="241"/>
      <c r="V21" s="241"/>
      <c r="W21" s="241"/>
      <c r="X21" s="241"/>
      <c r="Y21" s="241"/>
      <c r="Z21" s="241"/>
      <c r="AA21" s="241"/>
      <c r="AB21" s="241"/>
      <c r="AC21" s="241"/>
      <c r="AD21" s="241"/>
      <c r="AE21" s="241"/>
      <c r="AF21" s="241"/>
      <c r="AG21" s="241"/>
      <c r="AH21" s="241"/>
      <c r="AI21" s="241"/>
      <c r="AJ21" s="241"/>
      <c r="AK21" s="241"/>
      <c r="AL21" s="241"/>
      <c r="AM21" s="241"/>
      <c r="AN21" s="241"/>
      <c r="AO21" s="241"/>
      <c r="AP21" s="241"/>
      <c r="AQ21" s="241"/>
      <c r="AR21" s="241"/>
      <c r="AS21" s="241"/>
      <c r="AT21" s="241"/>
      <c r="AU21" s="241"/>
      <c r="AV21" s="241"/>
      <c r="AW21" s="241"/>
      <c r="AX21" s="241"/>
      <c r="AY21" s="241"/>
      <c r="AZ21" s="241"/>
      <c r="BA21" s="241"/>
      <c r="BB21" s="241"/>
      <c r="BC21" s="241"/>
      <c r="BD21" s="241"/>
      <c r="BE21" s="241"/>
      <c r="BF21" s="241"/>
      <c r="BG21" s="241"/>
    </row>
    <row r="22" s="214" customFormat="1" ht="14.1" customHeight="1" spans="1:59">
      <c r="A22" s="225" t="s">
        <v>23</v>
      </c>
      <c r="B22" s="231" t="s">
        <v>34</v>
      </c>
      <c r="C22" s="228" t="s">
        <v>35</v>
      </c>
      <c r="D22" s="236"/>
      <c r="E22" s="188" t="s">
        <v>44</v>
      </c>
      <c r="F22" s="189">
        <v>1000</v>
      </c>
      <c r="G22" s="188" t="s">
        <v>17</v>
      </c>
      <c r="H22" s="166">
        <v>4949</v>
      </c>
      <c r="I22" s="211">
        <f>Таблица2[[#This Row],[Рекомендуемая розничная цена за пачку                            (руб.с НДС)]]*(1-0.25)</f>
        <v>3711.75</v>
      </c>
      <c r="J22" s="212">
        <f>Таблица2[[#This Row],[Рекомендуемая розничная цена за пачку                            (руб.с НДС)]]*0.8</f>
        <v>3959.2</v>
      </c>
      <c r="K22" s="213">
        <f>Таблица2[[#This Row],[Рекомендуемая розничная цена за пачку                            (руб.с НДС)]]*0.85</f>
        <v>4206.65</v>
      </c>
      <c r="L22" s="241"/>
      <c r="M22" s="241"/>
      <c r="N22" s="241"/>
      <c r="O22" s="241"/>
      <c r="P22" s="241"/>
      <c r="Q22" s="241"/>
      <c r="R22" s="241"/>
      <c r="S22" s="241"/>
      <c r="T22" s="241"/>
      <c r="U22" s="241"/>
      <c r="V22" s="241"/>
      <c r="W22" s="241"/>
      <c r="X22" s="241"/>
      <c r="Y22" s="241"/>
      <c r="Z22" s="241"/>
      <c r="AA22" s="241"/>
      <c r="AB22" s="241"/>
      <c r="AC22" s="241"/>
      <c r="AD22" s="241"/>
      <c r="AE22" s="241"/>
      <c r="AF22" s="241"/>
      <c r="AG22" s="241"/>
      <c r="AH22" s="241"/>
      <c r="AI22" s="241"/>
      <c r="AJ22" s="241"/>
      <c r="AK22" s="241"/>
      <c r="AL22" s="241"/>
      <c r="AM22" s="241"/>
      <c r="AN22" s="241"/>
      <c r="AO22" s="241"/>
      <c r="AP22" s="241"/>
      <c r="AQ22" s="241"/>
      <c r="AR22" s="241"/>
      <c r="AS22" s="241"/>
      <c r="AT22" s="241"/>
      <c r="AU22" s="241"/>
      <c r="AV22" s="241"/>
      <c r="AW22" s="241"/>
      <c r="AX22" s="241"/>
      <c r="AY22" s="241"/>
      <c r="AZ22" s="241"/>
      <c r="BA22" s="241"/>
      <c r="BB22" s="241"/>
      <c r="BC22" s="241"/>
      <c r="BD22" s="241"/>
      <c r="BE22" s="241"/>
      <c r="BF22" s="241"/>
      <c r="BG22" s="241"/>
    </row>
    <row r="23" s="214" customFormat="1" ht="14.1" customHeight="1" spans="1:59">
      <c r="A23" s="225" t="s">
        <v>23</v>
      </c>
      <c r="B23" s="231" t="s">
        <v>34</v>
      </c>
      <c r="C23" s="232" t="s">
        <v>204</v>
      </c>
      <c r="D23" s="228">
        <v>198030</v>
      </c>
      <c r="E23" s="190" t="s">
        <v>211</v>
      </c>
      <c r="F23" s="189">
        <v>1000</v>
      </c>
      <c r="G23" s="188" t="s">
        <v>17</v>
      </c>
      <c r="H23" s="166">
        <v>4682</v>
      </c>
      <c r="I23" s="242">
        <f>Таблица2[[#This Row],[Рекомендуемая розничная цена за пачку                            (руб.с НДС)]]*0.65</f>
        <v>3043.3</v>
      </c>
      <c r="J23" s="243">
        <f>Таблица2[[#This Row],[25]]</f>
        <v>3043.3</v>
      </c>
      <c r="K23" s="244">
        <f>Таблица2[[#This Row],[20]]</f>
        <v>3043.3</v>
      </c>
      <c r="L23" s="241"/>
      <c r="M23" s="241"/>
      <c r="N23" s="241"/>
      <c r="O23" s="241"/>
      <c r="P23" s="241"/>
      <c r="Q23" s="241"/>
      <c r="R23" s="241"/>
      <c r="S23" s="241"/>
      <c r="T23" s="241"/>
      <c r="U23" s="241"/>
      <c r="V23" s="241"/>
      <c r="W23" s="241"/>
      <c r="X23" s="241"/>
      <c r="Y23" s="241"/>
      <c r="Z23" s="241"/>
      <c r="AA23" s="241"/>
      <c r="AB23" s="241"/>
      <c r="AC23" s="241"/>
      <c r="AD23" s="241"/>
      <c r="AE23" s="241"/>
      <c r="AF23" s="241"/>
      <c r="AG23" s="241"/>
      <c r="AH23" s="241"/>
      <c r="AI23" s="241"/>
      <c r="AJ23" s="241"/>
      <c r="AK23" s="241"/>
      <c r="AL23" s="241"/>
      <c r="AM23" s="241"/>
      <c r="AN23" s="241"/>
      <c r="AO23" s="241"/>
      <c r="AP23" s="241"/>
      <c r="AQ23" s="241"/>
      <c r="AR23" s="241"/>
      <c r="AS23" s="241"/>
      <c r="AT23" s="241"/>
      <c r="AU23" s="241"/>
      <c r="AV23" s="241"/>
      <c r="AW23" s="241"/>
      <c r="AX23" s="241"/>
      <c r="AY23" s="241"/>
      <c r="AZ23" s="241"/>
      <c r="BA23" s="241"/>
      <c r="BB23" s="241"/>
      <c r="BC23" s="241"/>
      <c r="BD23" s="241"/>
      <c r="BE23" s="241"/>
      <c r="BF23" s="241"/>
      <c r="BG23" s="241"/>
    </row>
    <row r="24" s="214" customFormat="1" ht="14.1" customHeight="1" spans="1:59">
      <c r="A24" s="225" t="s">
        <v>23</v>
      </c>
      <c r="B24" s="231" t="s">
        <v>34</v>
      </c>
      <c r="C24" s="228" t="s">
        <v>37</v>
      </c>
      <c r="D24" s="228">
        <v>897639</v>
      </c>
      <c r="E24" s="188" t="s">
        <v>212</v>
      </c>
      <c r="F24" s="189">
        <v>1000</v>
      </c>
      <c r="G24" s="188" t="s">
        <v>17</v>
      </c>
      <c r="H24" s="166">
        <v>5614</v>
      </c>
      <c r="I24" s="211">
        <f>Таблица2[[#This Row],[Рекомендуемая розничная цена за пачку                            (руб.с НДС)]]*(1-0.25)</f>
        <v>4210.5</v>
      </c>
      <c r="J24" s="212">
        <f>Таблица2[[#This Row],[Рекомендуемая розничная цена за пачку                            (руб.с НДС)]]*0.8</f>
        <v>4491.2</v>
      </c>
      <c r="K24" s="213">
        <f>Таблица2[[#This Row],[Рекомендуемая розничная цена за пачку                            (руб.с НДС)]]*0.85</f>
        <v>4771.9</v>
      </c>
      <c r="L24" s="241"/>
      <c r="M24" s="241"/>
      <c r="N24" s="241"/>
      <c r="O24" s="241"/>
      <c r="P24" s="241"/>
      <c r="Q24" s="241"/>
      <c r="R24" s="241"/>
      <c r="S24" s="241"/>
      <c r="T24" s="241"/>
      <c r="U24" s="241"/>
      <c r="V24" s="241"/>
      <c r="W24" s="241"/>
      <c r="X24" s="241"/>
      <c r="Y24" s="241"/>
      <c r="Z24" s="241"/>
      <c r="AA24" s="241"/>
      <c r="AB24" s="241"/>
      <c r="AC24" s="241"/>
      <c r="AD24" s="241"/>
      <c r="AE24" s="241"/>
      <c r="AF24" s="241"/>
      <c r="AG24" s="241"/>
      <c r="AH24" s="241"/>
      <c r="AI24" s="241"/>
      <c r="AJ24" s="241"/>
      <c r="AK24" s="241"/>
      <c r="AL24" s="241"/>
      <c r="AM24" s="241"/>
      <c r="AN24" s="241"/>
      <c r="AO24" s="241"/>
      <c r="AP24" s="241"/>
      <c r="AQ24" s="241"/>
      <c r="AR24" s="241"/>
      <c r="AS24" s="241"/>
      <c r="AT24" s="241"/>
      <c r="AU24" s="241"/>
      <c r="AV24" s="241"/>
      <c r="AW24" s="241"/>
      <c r="AX24" s="241"/>
      <c r="AY24" s="241"/>
      <c r="AZ24" s="241"/>
      <c r="BA24" s="241"/>
      <c r="BB24" s="241"/>
      <c r="BC24" s="241"/>
      <c r="BD24" s="241"/>
      <c r="BE24" s="241"/>
      <c r="BF24" s="241"/>
      <c r="BG24" s="241"/>
    </row>
    <row r="25" s="214" customFormat="1" ht="14.1" customHeight="1" spans="1:59">
      <c r="A25" s="225" t="s">
        <v>23</v>
      </c>
      <c r="B25" s="231" t="s">
        <v>45</v>
      </c>
      <c r="C25" s="232" t="s">
        <v>204</v>
      </c>
      <c r="D25" s="237" t="s">
        <v>213</v>
      </c>
      <c r="E25" s="190" t="s">
        <v>214</v>
      </c>
      <c r="F25" s="189">
        <v>500</v>
      </c>
      <c r="G25" s="188" t="s">
        <v>17</v>
      </c>
      <c r="H25" s="166">
        <v>1561</v>
      </c>
      <c r="I25" s="242">
        <f>Таблица2[[#This Row],[Рекомендуемая розничная цена за пачку                            (руб.с НДС)]]*0.65</f>
        <v>1014.65</v>
      </c>
      <c r="J25" s="243">
        <f>Таблица2[[#This Row],[25]]</f>
        <v>1014.65</v>
      </c>
      <c r="K25" s="244">
        <f>Таблица2[[#This Row],[20]]</f>
        <v>1014.65</v>
      </c>
      <c r="L25" s="241"/>
      <c r="M25" s="241"/>
      <c r="N25" s="241"/>
      <c r="O25" s="241"/>
      <c r="P25" s="241"/>
      <c r="Q25" s="241"/>
      <c r="R25" s="241"/>
      <c r="S25" s="241"/>
      <c r="T25" s="241"/>
      <c r="U25" s="241"/>
      <c r="V25" s="241"/>
      <c r="W25" s="241"/>
      <c r="X25" s="241"/>
      <c r="Y25" s="241"/>
      <c r="Z25" s="241"/>
      <c r="AA25" s="241"/>
      <c r="AB25" s="241"/>
      <c r="AC25" s="241"/>
      <c r="AD25" s="241"/>
      <c r="AE25" s="241"/>
      <c r="AF25" s="241"/>
      <c r="AG25" s="241"/>
      <c r="AH25" s="241"/>
      <c r="AI25" s="241"/>
      <c r="AJ25" s="241"/>
      <c r="AK25" s="241"/>
      <c r="AL25" s="241"/>
      <c r="AM25" s="241"/>
      <c r="AN25" s="241"/>
      <c r="AO25" s="241"/>
      <c r="AP25" s="241"/>
      <c r="AQ25" s="241"/>
      <c r="AR25" s="241"/>
      <c r="AS25" s="241"/>
      <c r="AT25" s="241"/>
      <c r="AU25" s="241"/>
      <c r="AV25" s="241"/>
      <c r="AW25" s="241"/>
      <c r="AX25" s="241"/>
      <c r="AY25" s="241"/>
      <c r="AZ25" s="241"/>
      <c r="BA25" s="241"/>
      <c r="BB25" s="241"/>
      <c r="BC25" s="241"/>
      <c r="BD25" s="241"/>
      <c r="BE25" s="241"/>
      <c r="BF25" s="241"/>
      <c r="BG25" s="241"/>
    </row>
    <row r="26" s="214" customFormat="1" ht="14.1" customHeight="1" spans="1:59">
      <c r="A26" s="225" t="s">
        <v>23</v>
      </c>
      <c r="B26" s="231" t="s">
        <v>45</v>
      </c>
      <c r="C26" s="228" t="s">
        <v>215</v>
      </c>
      <c r="D26" s="228" t="s">
        <v>216</v>
      </c>
      <c r="E26" s="188" t="s">
        <v>217</v>
      </c>
      <c r="F26" s="189">
        <v>500</v>
      </c>
      <c r="G26" s="188" t="s">
        <v>17</v>
      </c>
      <c r="H26" s="166">
        <v>1592</v>
      </c>
      <c r="I26" s="211">
        <f>Таблица2[[#This Row],[Рекомендуемая розничная цена за пачку                            (руб.с НДС)]]*(1-0.25)</f>
        <v>1194</v>
      </c>
      <c r="J26" s="212">
        <f>Таблица2[[#This Row],[Рекомендуемая розничная цена за пачку                            (руб.с НДС)]]*0.8</f>
        <v>1273.6</v>
      </c>
      <c r="K26" s="213">
        <f>Таблица2[[#This Row],[Рекомендуемая розничная цена за пачку                            (руб.с НДС)]]*0.85</f>
        <v>1353.2</v>
      </c>
      <c r="L26" s="241"/>
      <c r="M26" s="241"/>
      <c r="N26" s="241"/>
      <c r="O26" s="241"/>
      <c r="P26" s="241"/>
      <c r="Q26" s="241"/>
      <c r="R26" s="241"/>
      <c r="S26" s="241"/>
      <c r="T26" s="241"/>
      <c r="U26" s="241"/>
      <c r="V26" s="241"/>
      <c r="W26" s="241"/>
      <c r="X26" s="241"/>
      <c r="Y26" s="241"/>
      <c r="Z26" s="241"/>
      <c r="AA26" s="241"/>
      <c r="AB26" s="241"/>
      <c r="AC26" s="241"/>
      <c r="AD26" s="241"/>
      <c r="AE26" s="241"/>
      <c r="AF26" s="241"/>
      <c r="AG26" s="241"/>
      <c r="AH26" s="241"/>
      <c r="AI26" s="241"/>
      <c r="AJ26" s="241"/>
      <c r="AK26" s="241"/>
      <c r="AL26" s="241"/>
      <c r="AM26" s="241"/>
      <c r="AN26" s="241"/>
      <c r="AO26" s="241"/>
      <c r="AP26" s="241"/>
      <c r="AQ26" s="241"/>
      <c r="AR26" s="241"/>
      <c r="AS26" s="241"/>
      <c r="AT26" s="241"/>
      <c r="AU26" s="241"/>
      <c r="AV26" s="241"/>
      <c r="AW26" s="241"/>
      <c r="AX26" s="241"/>
      <c r="AY26" s="241"/>
      <c r="AZ26" s="241"/>
      <c r="BA26" s="241"/>
      <c r="BB26" s="241"/>
      <c r="BC26" s="241"/>
      <c r="BD26" s="241"/>
      <c r="BE26" s="241"/>
      <c r="BF26" s="241"/>
      <c r="BG26" s="241"/>
    </row>
    <row r="27" s="214" customFormat="1" ht="14.1" customHeight="1" spans="1:59">
      <c r="A27" s="225" t="s">
        <v>19</v>
      </c>
      <c r="B27" s="226" t="s">
        <v>45</v>
      </c>
      <c r="C27" s="235" t="s">
        <v>215</v>
      </c>
      <c r="D27" s="228">
        <v>475066</v>
      </c>
      <c r="E27" s="188" t="s">
        <v>218</v>
      </c>
      <c r="F27" s="189">
        <v>1000</v>
      </c>
      <c r="G27" s="188" t="s">
        <v>17</v>
      </c>
      <c r="H27" s="166">
        <v>3213</v>
      </c>
      <c r="I27" s="211">
        <f>Таблица2[[#This Row],[Рекомендуемая розничная цена за пачку                            (руб.с НДС)]]*(1-0.25)</f>
        <v>2409.75</v>
      </c>
      <c r="J27" s="212">
        <f>Таблица2[[#This Row],[Рекомендуемая розничная цена за пачку                            (руб.с НДС)]]*0.8</f>
        <v>2570.4</v>
      </c>
      <c r="K27" s="213">
        <f>Таблица2[[#This Row],[Рекомендуемая розничная цена за пачку                            (руб.с НДС)]]*0.85</f>
        <v>2731.05</v>
      </c>
      <c r="L27" s="241"/>
      <c r="M27" s="241"/>
      <c r="N27" s="241"/>
      <c r="O27" s="241"/>
      <c r="P27" s="241"/>
      <c r="Q27" s="241"/>
      <c r="R27" s="241"/>
      <c r="S27" s="241"/>
      <c r="T27" s="241"/>
      <c r="U27" s="241"/>
      <c r="V27" s="241"/>
      <c r="W27" s="241"/>
      <c r="X27" s="241"/>
      <c r="Y27" s="241"/>
      <c r="Z27" s="241"/>
      <c r="AA27" s="241"/>
      <c r="AB27" s="241"/>
      <c r="AC27" s="241"/>
      <c r="AD27" s="241"/>
      <c r="AE27" s="241"/>
      <c r="AF27" s="241"/>
      <c r="AG27" s="241"/>
      <c r="AH27" s="241"/>
      <c r="AI27" s="241"/>
      <c r="AJ27" s="241"/>
      <c r="AK27" s="241"/>
      <c r="AL27" s="241"/>
      <c r="AM27" s="241"/>
      <c r="AN27" s="241"/>
      <c r="AO27" s="241"/>
      <c r="AP27" s="241"/>
      <c r="AQ27" s="241"/>
      <c r="AR27" s="241"/>
      <c r="AS27" s="241"/>
      <c r="AT27" s="241"/>
      <c r="AU27" s="241"/>
      <c r="AV27" s="241"/>
      <c r="AW27" s="241"/>
      <c r="AX27" s="241"/>
      <c r="AY27" s="241"/>
      <c r="AZ27" s="241"/>
      <c r="BA27" s="241"/>
      <c r="BB27" s="241"/>
      <c r="BC27" s="241"/>
      <c r="BD27" s="241"/>
      <c r="BE27" s="241"/>
      <c r="BF27" s="241"/>
      <c r="BG27" s="241"/>
    </row>
    <row r="28" s="214" customFormat="1" ht="14.1" customHeight="1" spans="1:59">
      <c r="A28" s="225" t="s">
        <v>23</v>
      </c>
      <c r="B28" s="231" t="s">
        <v>45</v>
      </c>
      <c r="C28" s="228" t="s">
        <v>215</v>
      </c>
      <c r="D28" s="228">
        <v>251535</v>
      </c>
      <c r="E28" s="188" t="s">
        <v>219</v>
      </c>
      <c r="F28" s="189">
        <v>500</v>
      </c>
      <c r="G28" s="188" t="s">
        <v>17</v>
      </c>
      <c r="H28" s="166">
        <v>1155</v>
      </c>
      <c r="I28" s="211">
        <f>Таблица2[[#This Row],[Рекомендуемая розничная цена за пачку                            (руб.с НДС)]]*(1-0.25)</f>
        <v>866.25</v>
      </c>
      <c r="J28" s="212">
        <f>Таблица2[[#This Row],[Рекомендуемая розничная цена за пачку                            (руб.с НДС)]]*0.8</f>
        <v>924</v>
      </c>
      <c r="K28" s="213">
        <f>Таблица2[[#This Row],[Рекомендуемая розничная цена за пачку                            (руб.с НДС)]]*0.85</f>
        <v>981.75</v>
      </c>
      <c r="L28" s="241"/>
      <c r="M28" s="241"/>
      <c r="N28" s="241"/>
      <c r="O28" s="241"/>
      <c r="P28" s="241"/>
      <c r="Q28" s="241"/>
      <c r="R28" s="241"/>
      <c r="S28" s="241"/>
      <c r="T28" s="241"/>
      <c r="U28" s="241"/>
      <c r="V28" s="241"/>
      <c r="W28" s="241"/>
      <c r="X28" s="241"/>
      <c r="Y28" s="241"/>
      <c r="Z28" s="241"/>
      <c r="AA28" s="241"/>
      <c r="AB28" s="241"/>
      <c r="AC28" s="241"/>
      <c r="AD28" s="241"/>
      <c r="AE28" s="241"/>
      <c r="AF28" s="241"/>
      <c r="AG28" s="241"/>
      <c r="AH28" s="241"/>
      <c r="AI28" s="241"/>
      <c r="AJ28" s="241"/>
      <c r="AK28" s="241"/>
      <c r="AL28" s="241"/>
      <c r="AM28" s="241"/>
      <c r="AN28" s="241"/>
      <c r="AO28" s="241"/>
      <c r="AP28" s="241"/>
      <c r="AQ28" s="241"/>
      <c r="AR28" s="241"/>
      <c r="AS28" s="241"/>
      <c r="AT28" s="241"/>
      <c r="AU28" s="241"/>
      <c r="AV28" s="241"/>
      <c r="AW28" s="241"/>
      <c r="AX28" s="241"/>
      <c r="AY28" s="241"/>
      <c r="AZ28" s="241"/>
      <c r="BA28" s="241"/>
      <c r="BB28" s="241"/>
      <c r="BC28" s="241"/>
      <c r="BD28" s="241"/>
      <c r="BE28" s="241"/>
      <c r="BF28" s="241"/>
      <c r="BG28" s="241"/>
    </row>
    <row r="29" s="214" customFormat="1" ht="14.1" customHeight="1" spans="1:59">
      <c r="A29" s="225" t="s">
        <v>19</v>
      </c>
      <c r="B29" s="226" t="s">
        <v>45</v>
      </c>
      <c r="C29" s="235" t="s">
        <v>215</v>
      </c>
      <c r="D29" s="228">
        <v>474309</v>
      </c>
      <c r="E29" s="188" t="s">
        <v>220</v>
      </c>
      <c r="F29" s="189">
        <v>1000</v>
      </c>
      <c r="G29" s="188" t="s">
        <v>17</v>
      </c>
      <c r="H29" s="166">
        <v>3074</v>
      </c>
      <c r="I29" s="211">
        <f>Таблица2[[#This Row],[Рекомендуемая розничная цена за пачку                            (руб.с НДС)]]*(1-0.25)</f>
        <v>2305.5</v>
      </c>
      <c r="J29" s="212">
        <f>Таблица2[[#This Row],[Рекомендуемая розничная цена за пачку                            (руб.с НДС)]]*0.8</f>
        <v>2459.2</v>
      </c>
      <c r="K29" s="213">
        <f>Таблица2[[#This Row],[Рекомендуемая розничная цена за пачку                            (руб.с НДС)]]*0.85</f>
        <v>2612.9</v>
      </c>
      <c r="L29" s="241"/>
      <c r="M29" s="241"/>
      <c r="N29" s="241"/>
      <c r="O29" s="241"/>
      <c r="P29" s="241"/>
      <c r="Q29" s="241"/>
      <c r="R29" s="241"/>
      <c r="S29" s="241"/>
      <c r="T29" s="241"/>
      <c r="U29" s="241"/>
      <c r="V29" s="241"/>
      <c r="W29" s="241"/>
      <c r="X29" s="241"/>
      <c r="Y29" s="241"/>
      <c r="Z29" s="241"/>
      <c r="AA29" s="241"/>
      <c r="AB29" s="241"/>
      <c r="AC29" s="241"/>
      <c r="AD29" s="241"/>
      <c r="AE29" s="241"/>
      <c r="AF29" s="241"/>
      <c r="AG29" s="241"/>
      <c r="AH29" s="241"/>
      <c r="AI29" s="241"/>
      <c r="AJ29" s="241"/>
      <c r="AK29" s="241"/>
      <c r="AL29" s="241"/>
      <c r="AM29" s="241"/>
      <c r="AN29" s="241"/>
      <c r="AO29" s="241"/>
      <c r="AP29" s="241"/>
      <c r="AQ29" s="241"/>
      <c r="AR29" s="241"/>
      <c r="AS29" s="241"/>
      <c r="AT29" s="241"/>
      <c r="AU29" s="241"/>
      <c r="AV29" s="241"/>
      <c r="AW29" s="241"/>
      <c r="AX29" s="241"/>
      <c r="AY29" s="241"/>
      <c r="AZ29" s="241"/>
      <c r="BA29" s="241"/>
      <c r="BB29" s="241"/>
      <c r="BC29" s="241"/>
      <c r="BD29" s="241"/>
      <c r="BE29" s="241"/>
      <c r="BF29" s="241"/>
      <c r="BG29" s="241"/>
    </row>
    <row r="30" s="214" customFormat="1" ht="14.1" customHeight="1" spans="1:59">
      <c r="A30" s="225" t="s">
        <v>23</v>
      </c>
      <c r="B30" s="231" t="s">
        <v>45</v>
      </c>
      <c r="C30" s="228" t="s">
        <v>221</v>
      </c>
      <c r="D30" s="228">
        <v>219106</v>
      </c>
      <c r="E30" s="188" t="s">
        <v>222</v>
      </c>
      <c r="F30" s="189">
        <v>500</v>
      </c>
      <c r="G30" s="188" t="s">
        <v>17</v>
      </c>
      <c r="H30" s="166">
        <v>1038</v>
      </c>
      <c r="I30" s="211">
        <f>Таблица2[[#This Row],[Рекомендуемая розничная цена за пачку                            (руб.с НДС)]]*(1-0.25)</f>
        <v>778.5</v>
      </c>
      <c r="J30" s="212">
        <f>Таблица2[[#This Row],[Рекомендуемая розничная цена за пачку                            (руб.с НДС)]]*0.8</f>
        <v>830.4</v>
      </c>
      <c r="K30" s="213">
        <f>Таблица2[[#This Row],[Рекомендуемая розничная цена за пачку                            (руб.с НДС)]]*0.85</f>
        <v>882.3</v>
      </c>
      <c r="L30" s="241"/>
      <c r="M30" s="241"/>
      <c r="N30" s="241"/>
      <c r="O30" s="241"/>
      <c r="P30" s="241"/>
      <c r="Q30" s="241"/>
      <c r="R30" s="241"/>
      <c r="S30" s="241"/>
      <c r="T30" s="241"/>
      <c r="U30" s="241"/>
      <c r="V30" s="241"/>
      <c r="W30" s="241"/>
      <c r="X30" s="241"/>
      <c r="Y30" s="241"/>
      <c r="Z30" s="241"/>
      <c r="AA30" s="241"/>
      <c r="AB30" s="241"/>
      <c r="AC30" s="241"/>
      <c r="AD30" s="241"/>
      <c r="AE30" s="241"/>
      <c r="AF30" s="241"/>
      <c r="AG30" s="241"/>
      <c r="AH30" s="241"/>
      <c r="AI30" s="241"/>
      <c r="AJ30" s="241"/>
      <c r="AK30" s="241"/>
      <c r="AL30" s="241"/>
      <c r="AM30" s="241"/>
      <c r="AN30" s="241"/>
      <c r="AO30" s="241"/>
      <c r="AP30" s="241"/>
      <c r="AQ30" s="241"/>
      <c r="AR30" s="241"/>
      <c r="AS30" s="241"/>
      <c r="AT30" s="241"/>
      <c r="AU30" s="241"/>
      <c r="AV30" s="241"/>
      <c r="AW30" s="241"/>
      <c r="AX30" s="241"/>
      <c r="AY30" s="241"/>
      <c r="AZ30" s="241"/>
      <c r="BA30" s="241"/>
      <c r="BB30" s="241"/>
      <c r="BC30" s="241"/>
      <c r="BD30" s="241"/>
      <c r="BE30" s="241"/>
      <c r="BF30" s="241"/>
      <c r="BG30" s="241"/>
    </row>
    <row r="31" s="214" customFormat="1" ht="14.1" customHeight="1" spans="1:59">
      <c r="A31" s="225" t="s">
        <v>23</v>
      </c>
      <c r="B31" s="231" t="s">
        <v>45</v>
      </c>
      <c r="C31" s="232" t="s">
        <v>204</v>
      </c>
      <c r="D31" s="228">
        <v>252118</v>
      </c>
      <c r="E31" s="190" t="s">
        <v>223</v>
      </c>
      <c r="F31" s="189">
        <v>500</v>
      </c>
      <c r="G31" s="188" t="s">
        <v>17</v>
      </c>
      <c r="H31" s="166">
        <v>1607</v>
      </c>
      <c r="I31" s="242">
        <f>Таблица2[[#This Row],[Рекомендуемая розничная цена за пачку                            (руб.с НДС)]]*0.65</f>
        <v>1044.55</v>
      </c>
      <c r="J31" s="243">
        <f>Таблица2[[#This Row],[25]]</f>
        <v>1044.55</v>
      </c>
      <c r="K31" s="244">
        <f>Таблица2[[#This Row],[20]]</f>
        <v>1044.55</v>
      </c>
      <c r="L31" s="241"/>
      <c r="M31" s="241"/>
      <c r="N31" s="241"/>
      <c r="O31" s="241"/>
      <c r="P31" s="241"/>
      <c r="Q31" s="241"/>
      <c r="R31" s="241"/>
      <c r="S31" s="241"/>
      <c r="T31" s="241"/>
      <c r="U31" s="241"/>
      <c r="V31" s="241"/>
      <c r="W31" s="241"/>
      <c r="X31" s="241"/>
      <c r="Y31" s="241"/>
      <c r="Z31" s="241"/>
      <c r="AA31" s="241"/>
      <c r="AB31" s="241"/>
      <c r="AC31" s="241"/>
      <c r="AD31" s="241"/>
      <c r="AE31" s="241"/>
      <c r="AF31" s="241"/>
      <c r="AG31" s="241"/>
      <c r="AH31" s="241"/>
      <c r="AI31" s="241"/>
      <c r="AJ31" s="241"/>
      <c r="AK31" s="241"/>
      <c r="AL31" s="241"/>
      <c r="AM31" s="241"/>
      <c r="AN31" s="241"/>
      <c r="AO31" s="241"/>
      <c r="AP31" s="241"/>
      <c r="AQ31" s="241"/>
      <c r="AR31" s="241"/>
      <c r="AS31" s="241"/>
      <c r="AT31" s="241"/>
      <c r="AU31" s="241"/>
      <c r="AV31" s="241"/>
      <c r="AW31" s="241"/>
      <c r="AX31" s="241"/>
      <c r="AY31" s="241"/>
      <c r="AZ31" s="241"/>
      <c r="BA31" s="241"/>
      <c r="BB31" s="241"/>
      <c r="BC31" s="241"/>
      <c r="BD31" s="241"/>
      <c r="BE31" s="241"/>
      <c r="BF31" s="241"/>
      <c r="BG31" s="241"/>
    </row>
    <row r="32" s="214" customFormat="1" ht="14.1" customHeight="1" spans="1:59">
      <c r="A32" s="225" t="s">
        <v>19</v>
      </c>
      <c r="B32" s="231" t="s">
        <v>45</v>
      </c>
      <c r="C32" s="228" t="s">
        <v>46</v>
      </c>
      <c r="D32" s="238"/>
      <c r="E32" s="188" t="s">
        <v>47</v>
      </c>
      <c r="F32" s="189">
        <v>1000</v>
      </c>
      <c r="G32" s="188" t="s">
        <v>17</v>
      </c>
      <c r="H32" s="166">
        <v>4950</v>
      </c>
      <c r="I32" s="211">
        <f>Таблица2[[#This Row],[Рекомендуемая розничная цена за пачку                            (руб.с НДС)]]*(1-0.25)</f>
        <v>3712.5</v>
      </c>
      <c r="J32" s="212">
        <f>Таблица2[[#This Row],[Рекомендуемая розничная цена за пачку                            (руб.с НДС)]]*0.8</f>
        <v>3960</v>
      </c>
      <c r="K32" s="213">
        <f>Таблица2[[#This Row],[Рекомендуемая розничная цена за пачку                            (руб.с НДС)]]*0.85</f>
        <v>4207.5</v>
      </c>
      <c r="L32" s="241"/>
      <c r="M32" s="241"/>
      <c r="N32" s="241"/>
      <c r="O32" s="241"/>
      <c r="P32" s="241"/>
      <c r="Q32" s="241"/>
      <c r="R32" s="241"/>
      <c r="S32" s="241"/>
      <c r="T32" s="241"/>
      <c r="U32" s="241"/>
      <c r="V32" s="241"/>
      <c r="W32" s="241"/>
      <c r="X32" s="241"/>
      <c r="Y32" s="241"/>
      <c r="Z32" s="241"/>
      <c r="AA32" s="241"/>
      <c r="AB32" s="241"/>
      <c r="AC32" s="241"/>
      <c r="AD32" s="241"/>
      <c r="AE32" s="241"/>
      <c r="AF32" s="241"/>
      <c r="AG32" s="241"/>
      <c r="AH32" s="241"/>
      <c r="AI32" s="241"/>
      <c r="AJ32" s="241"/>
      <c r="AK32" s="241"/>
      <c r="AL32" s="241"/>
      <c r="AM32" s="241"/>
      <c r="AN32" s="241"/>
      <c r="AO32" s="241"/>
      <c r="AP32" s="241"/>
      <c r="AQ32" s="241"/>
      <c r="AR32" s="241"/>
      <c r="AS32" s="241"/>
      <c r="AT32" s="241"/>
      <c r="AU32" s="241"/>
      <c r="AV32" s="241"/>
      <c r="AW32" s="241"/>
      <c r="AX32" s="241"/>
      <c r="AY32" s="241"/>
      <c r="AZ32" s="241"/>
      <c r="BA32" s="241"/>
      <c r="BB32" s="241"/>
      <c r="BC32" s="241"/>
      <c r="BD32" s="241"/>
      <c r="BE32" s="241"/>
      <c r="BF32" s="241"/>
      <c r="BG32" s="241"/>
    </row>
    <row r="33" s="214" customFormat="1" ht="14.1" customHeight="1" spans="1:59">
      <c r="A33" s="225" t="s">
        <v>23</v>
      </c>
      <c r="B33" s="231" t="s">
        <v>45</v>
      </c>
      <c r="C33" s="228" t="s">
        <v>224</v>
      </c>
      <c r="D33" s="228">
        <v>216134</v>
      </c>
      <c r="E33" s="188" t="s">
        <v>225</v>
      </c>
      <c r="F33" s="189">
        <v>1000</v>
      </c>
      <c r="G33" s="188" t="s">
        <v>17</v>
      </c>
      <c r="H33" s="166">
        <v>4514</v>
      </c>
      <c r="I33" s="211">
        <f>Таблица2[[#This Row],[Рекомендуемая розничная цена за пачку                            (руб.с НДС)]]*(1-0.25)</f>
        <v>3385.5</v>
      </c>
      <c r="J33" s="212">
        <f>Таблица2[[#This Row],[Рекомендуемая розничная цена за пачку                            (руб.с НДС)]]*0.8</f>
        <v>3611.2</v>
      </c>
      <c r="K33" s="213">
        <f>Таблица2[[#This Row],[Рекомендуемая розничная цена за пачку                            (руб.с НДС)]]*0.85</f>
        <v>3836.9</v>
      </c>
      <c r="L33" s="241"/>
      <c r="M33" s="241"/>
      <c r="N33" s="241"/>
      <c r="O33" s="241"/>
      <c r="P33" s="241"/>
      <c r="Q33" s="241"/>
      <c r="R33" s="241"/>
      <c r="S33" s="241"/>
      <c r="T33" s="241"/>
      <c r="U33" s="241"/>
      <c r="V33" s="241"/>
      <c r="W33" s="241"/>
      <c r="X33" s="241"/>
      <c r="Y33" s="241"/>
      <c r="Z33" s="241"/>
      <c r="AA33" s="241"/>
      <c r="AB33" s="241"/>
      <c r="AC33" s="241"/>
      <c r="AD33" s="241"/>
      <c r="AE33" s="241"/>
      <c r="AF33" s="241"/>
      <c r="AG33" s="241"/>
      <c r="AH33" s="241"/>
      <c r="AI33" s="241"/>
      <c r="AJ33" s="241"/>
      <c r="AK33" s="241"/>
      <c r="AL33" s="241"/>
      <c r="AM33" s="241"/>
      <c r="AN33" s="241"/>
      <c r="AO33" s="241"/>
      <c r="AP33" s="241"/>
      <c r="AQ33" s="241"/>
      <c r="AR33" s="241"/>
      <c r="AS33" s="241"/>
      <c r="AT33" s="241"/>
      <c r="AU33" s="241"/>
      <c r="AV33" s="241"/>
      <c r="AW33" s="241"/>
      <c r="AX33" s="241"/>
      <c r="AY33" s="241"/>
      <c r="AZ33" s="241"/>
      <c r="BA33" s="241"/>
      <c r="BB33" s="241"/>
      <c r="BC33" s="241"/>
      <c r="BD33" s="241"/>
      <c r="BE33" s="241"/>
      <c r="BF33" s="241"/>
      <c r="BG33" s="241"/>
    </row>
    <row r="34" s="214" customFormat="1" ht="14.1" customHeight="1" spans="1:59">
      <c r="A34" s="225" t="s">
        <v>23</v>
      </c>
      <c r="B34" s="231" t="s">
        <v>48</v>
      </c>
      <c r="C34" s="228" t="s">
        <v>226</v>
      </c>
      <c r="D34" s="228">
        <v>189457</v>
      </c>
      <c r="E34" s="188" t="s">
        <v>227</v>
      </c>
      <c r="F34" s="189">
        <v>2500</v>
      </c>
      <c r="G34" s="188" t="s">
        <v>17</v>
      </c>
      <c r="H34" s="166">
        <v>1994</v>
      </c>
      <c r="I34" s="211">
        <f>Таблица2[[#This Row],[Рекомендуемая розничная цена за пачку                            (руб.с НДС)]]*(1-0.25)</f>
        <v>1495.5</v>
      </c>
      <c r="J34" s="212">
        <f>Таблица2[[#This Row],[Рекомендуемая розничная цена за пачку                            (руб.с НДС)]]*0.8</f>
        <v>1595.2</v>
      </c>
      <c r="K34" s="213">
        <f>Таблица2[[#This Row],[Рекомендуемая розничная цена за пачку                            (руб.с НДС)]]*0.85</f>
        <v>1694.9</v>
      </c>
      <c r="L34" s="241"/>
      <c r="M34" s="241"/>
      <c r="N34" s="241"/>
      <c r="O34" s="241"/>
      <c r="P34" s="241"/>
      <c r="Q34" s="241"/>
      <c r="R34" s="241"/>
      <c r="S34" s="241"/>
      <c r="T34" s="241"/>
      <c r="U34" s="241"/>
      <c r="V34" s="241"/>
      <c r="W34" s="241"/>
      <c r="X34" s="241"/>
      <c r="Y34" s="241"/>
      <c r="Z34" s="241"/>
      <c r="AA34" s="241"/>
      <c r="AB34" s="241"/>
      <c r="AC34" s="241"/>
      <c r="AD34" s="241"/>
      <c r="AE34" s="241"/>
      <c r="AF34" s="241"/>
      <c r="AG34" s="241"/>
      <c r="AH34" s="241"/>
      <c r="AI34" s="241"/>
      <c r="AJ34" s="241"/>
      <c r="AK34" s="241"/>
      <c r="AL34" s="241"/>
      <c r="AM34" s="241"/>
      <c r="AN34" s="241"/>
      <c r="AO34" s="241"/>
      <c r="AP34" s="241"/>
      <c r="AQ34" s="241"/>
      <c r="AR34" s="241"/>
      <c r="AS34" s="241"/>
      <c r="AT34" s="241"/>
      <c r="AU34" s="241"/>
      <c r="AV34" s="241"/>
      <c r="AW34" s="241"/>
      <c r="AX34" s="241"/>
      <c r="AY34" s="241"/>
      <c r="AZ34" s="241"/>
      <c r="BA34" s="241"/>
      <c r="BB34" s="241"/>
      <c r="BC34" s="241"/>
      <c r="BD34" s="241"/>
      <c r="BE34" s="241"/>
      <c r="BF34" s="241"/>
      <c r="BG34" s="241"/>
    </row>
    <row r="35" s="214" customFormat="1" ht="14.1" customHeight="1" spans="1:59">
      <c r="A35" s="225" t="s">
        <v>23</v>
      </c>
      <c r="B35" s="231" t="s">
        <v>48</v>
      </c>
      <c r="C35" s="228" t="s">
        <v>228</v>
      </c>
      <c r="D35" s="228">
        <v>221142</v>
      </c>
      <c r="E35" s="188" t="s">
        <v>229</v>
      </c>
      <c r="F35" s="189">
        <v>2500</v>
      </c>
      <c r="G35" s="188" t="s">
        <v>17</v>
      </c>
      <c r="H35" s="166">
        <v>1539</v>
      </c>
      <c r="I35" s="211">
        <f>Таблица2[[#This Row],[Рекомендуемая розничная цена за пачку                            (руб.с НДС)]]*(1-0.25)</f>
        <v>1154.25</v>
      </c>
      <c r="J35" s="212">
        <f>Таблица2[[#This Row],[Рекомендуемая розничная цена за пачку                            (руб.с НДС)]]*0.8</f>
        <v>1231.2</v>
      </c>
      <c r="K35" s="213">
        <f>Таблица2[[#This Row],[Рекомендуемая розничная цена за пачку                            (руб.с НДС)]]*0.85</f>
        <v>1308.15</v>
      </c>
      <c r="L35" s="241"/>
      <c r="M35" s="241"/>
      <c r="N35" s="241"/>
      <c r="O35" s="241"/>
      <c r="P35" s="241"/>
      <c r="Q35" s="241"/>
      <c r="R35" s="241"/>
      <c r="S35" s="241"/>
      <c r="T35" s="241"/>
      <c r="U35" s="241"/>
      <c r="V35" s="241"/>
      <c r="W35" s="241"/>
      <c r="X35" s="241"/>
      <c r="Y35" s="241"/>
      <c r="Z35" s="241"/>
      <c r="AA35" s="241"/>
      <c r="AB35" s="241"/>
      <c r="AC35" s="241"/>
      <c r="AD35" s="241"/>
      <c r="AE35" s="241"/>
      <c r="AF35" s="241"/>
      <c r="AG35" s="241"/>
      <c r="AH35" s="241"/>
      <c r="AI35" s="241"/>
      <c r="AJ35" s="241"/>
      <c r="AK35" s="241"/>
      <c r="AL35" s="241"/>
      <c r="AM35" s="241"/>
      <c r="AN35" s="241"/>
      <c r="AO35" s="241"/>
      <c r="AP35" s="241"/>
      <c r="AQ35" s="241"/>
      <c r="AR35" s="241"/>
      <c r="AS35" s="241"/>
      <c r="AT35" s="241"/>
      <c r="AU35" s="241"/>
      <c r="AV35" s="241"/>
      <c r="AW35" s="241"/>
      <c r="AX35" s="241"/>
      <c r="AY35" s="241"/>
      <c r="AZ35" s="241"/>
      <c r="BA35" s="241"/>
      <c r="BB35" s="241"/>
      <c r="BC35" s="241"/>
      <c r="BD35" s="241"/>
      <c r="BE35" s="241"/>
      <c r="BF35" s="241"/>
      <c r="BG35" s="241"/>
    </row>
    <row r="36" s="214" customFormat="1" ht="14.1" customHeight="1" spans="1:59">
      <c r="A36" s="225" t="s">
        <v>23</v>
      </c>
      <c r="B36" s="231" t="s">
        <v>48</v>
      </c>
      <c r="C36" s="228" t="s">
        <v>230</v>
      </c>
      <c r="D36" s="228">
        <v>899237</v>
      </c>
      <c r="E36" s="188" t="s">
        <v>231</v>
      </c>
      <c r="F36" s="189">
        <v>2500</v>
      </c>
      <c r="G36" s="188" t="s">
        <v>17</v>
      </c>
      <c r="H36" s="166">
        <v>1994</v>
      </c>
      <c r="I36" s="211">
        <f>Таблица2[[#This Row],[Рекомендуемая розничная цена за пачку                            (руб.с НДС)]]*(1-0.25)</f>
        <v>1495.5</v>
      </c>
      <c r="J36" s="212">
        <f>Таблица2[[#This Row],[Рекомендуемая розничная цена за пачку                            (руб.с НДС)]]*0.8</f>
        <v>1595.2</v>
      </c>
      <c r="K36" s="213">
        <f>Таблица2[[#This Row],[Рекомендуемая розничная цена за пачку                            (руб.с НДС)]]*0.85</f>
        <v>1694.9</v>
      </c>
      <c r="L36" s="241"/>
      <c r="M36" s="241"/>
      <c r="N36" s="241"/>
      <c r="O36" s="241"/>
      <c r="P36" s="241"/>
      <c r="Q36" s="241"/>
      <c r="R36" s="241"/>
      <c r="S36" s="241"/>
      <c r="T36" s="241"/>
      <c r="U36" s="241"/>
      <c r="V36" s="241"/>
      <c r="W36" s="241"/>
      <c r="X36" s="241"/>
      <c r="Y36" s="241"/>
      <c r="Z36" s="241"/>
      <c r="AA36" s="241"/>
      <c r="AB36" s="241"/>
      <c r="AC36" s="241"/>
      <c r="AD36" s="241"/>
      <c r="AE36" s="241"/>
      <c r="AF36" s="241"/>
      <c r="AG36" s="241"/>
      <c r="AH36" s="241"/>
      <c r="AI36" s="241"/>
      <c r="AJ36" s="241"/>
      <c r="AK36" s="241"/>
      <c r="AL36" s="241"/>
      <c r="AM36" s="241"/>
      <c r="AN36" s="241"/>
      <c r="AO36" s="241"/>
      <c r="AP36" s="241"/>
      <c r="AQ36" s="241"/>
      <c r="AR36" s="241"/>
      <c r="AS36" s="241"/>
      <c r="AT36" s="241"/>
      <c r="AU36" s="241"/>
      <c r="AV36" s="241"/>
      <c r="AW36" s="241"/>
      <c r="AX36" s="241"/>
      <c r="AY36" s="241"/>
      <c r="AZ36" s="241"/>
      <c r="BA36" s="241"/>
      <c r="BB36" s="241"/>
      <c r="BC36" s="241"/>
      <c r="BD36" s="241"/>
      <c r="BE36" s="241"/>
      <c r="BF36" s="241"/>
      <c r="BG36" s="241"/>
    </row>
    <row r="37" s="214" customFormat="1" ht="14.1" customHeight="1" spans="1:59">
      <c r="A37" s="225" t="s">
        <v>23</v>
      </c>
      <c r="B37" s="231" t="s">
        <v>48</v>
      </c>
      <c r="C37" s="228" t="s">
        <v>53</v>
      </c>
      <c r="D37" s="228">
        <v>181599</v>
      </c>
      <c r="E37" s="188" t="s">
        <v>232</v>
      </c>
      <c r="F37" s="189">
        <v>2500</v>
      </c>
      <c r="G37" s="188" t="s">
        <v>17</v>
      </c>
      <c r="H37" s="166">
        <v>1994</v>
      </c>
      <c r="I37" s="211">
        <f>Таблица2[[#This Row],[Рекомендуемая розничная цена за пачку                            (руб.с НДС)]]*(1-0.25)</f>
        <v>1495.5</v>
      </c>
      <c r="J37" s="212">
        <f>Таблица2[[#This Row],[Рекомендуемая розничная цена за пачку                            (руб.с НДС)]]*0.8</f>
        <v>1595.2</v>
      </c>
      <c r="K37" s="213">
        <f>Таблица2[[#This Row],[Рекомендуемая розничная цена за пачку                            (руб.с НДС)]]*0.85</f>
        <v>1694.9</v>
      </c>
      <c r="L37" s="241"/>
      <c r="M37" s="241"/>
      <c r="N37" s="241"/>
      <c r="O37" s="241"/>
      <c r="P37" s="241"/>
      <c r="Q37" s="241"/>
      <c r="R37" s="241"/>
      <c r="S37" s="241"/>
      <c r="T37" s="241"/>
      <c r="U37" s="241"/>
      <c r="V37" s="241"/>
      <c r="W37" s="241"/>
      <c r="X37" s="241"/>
      <c r="Y37" s="241"/>
      <c r="Z37" s="241"/>
      <c r="AA37" s="241"/>
      <c r="AB37" s="241"/>
      <c r="AC37" s="241"/>
      <c r="AD37" s="241"/>
      <c r="AE37" s="241"/>
      <c r="AF37" s="241"/>
      <c r="AG37" s="241"/>
      <c r="AH37" s="241"/>
      <c r="AI37" s="241"/>
      <c r="AJ37" s="241"/>
      <c r="AK37" s="241"/>
      <c r="AL37" s="241"/>
      <c r="AM37" s="241"/>
      <c r="AN37" s="241"/>
      <c r="AO37" s="241"/>
      <c r="AP37" s="241"/>
      <c r="AQ37" s="241"/>
      <c r="AR37" s="241"/>
      <c r="AS37" s="241"/>
      <c r="AT37" s="241"/>
      <c r="AU37" s="241"/>
      <c r="AV37" s="241"/>
      <c r="AW37" s="241"/>
      <c r="AX37" s="241"/>
      <c r="AY37" s="241"/>
      <c r="AZ37" s="241"/>
      <c r="BA37" s="241"/>
      <c r="BB37" s="241"/>
      <c r="BC37" s="241"/>
      <c r="BD37" s="241"/>
      <c r="BE37" s="241"/>
      <c r="BF37" s="241"/>
      <c r="BG37" s="241"/>
    </row>
    <row r="38" s="214" customFormat="1" ht="14.1" customHeight="1" spans="1:59">
      <c r="A38" s="225" t="s">
        <v>23</v>
      </c>
      <c r="B38" s="231" t="s">
        <v>48</v>
      </c>
      <c r="C38" s="228" t="s">
        <v>230</v>
      </c>
      <c r="D38" s="228">
        <v>899235</v>
      </c>
      <c r="E38" s="188" t="s">
        <v>233</v>
      </c>
      <c r="F38" s="189">
        <v>2500</v>
      </c>
      <c r="G38" s="188" t="s">
        <v>17</v>
      </c>
      <c r="H38" s="166">
        <v>1994</v>
      </c>
      <c r="I38" s="211">
        <f>Таблица2[[#This Row],[Рекомендуемая розничная цена за пачку                            (руб.с НДС)]]*(1-0.25)</f>
        <v>1495.5</v>
      </c>
      <c r="J38" s="212">
        <f>Таблица2[[#This Row],[Рекомендуемая розничная цена за пачку                            (руб.с НДС)]]*0.8</f>
        <v>1595.2</v>
      </c>
      <c r="K38" s="213">
        <f>Таблица2[[#This Row],[Рекомендуемая розничная цена за пачку                            (руб.с НДС)]]*0.85</f>
        <v>1694.9</v>
      </c>
      <c r="L38" s="241"/>
      <c r="M38" s="241"/>
      <c r="N38" s="241"/>
      <c r="O38" s="241"/>
      <c r="P38" s="241"/>
      <c r="Q38" s="241"/>
      <c r="R38" s="241"/>
      <c r="S38" s="241"/>
      <c r="T38" s="241"/>
      <c r="U38" s="241"/>
      <c r="V38" s="241"/>
      <c r="W38" s="241"/>
      <c r="X38" s="241"/>
      <c r="Y38" s="241"/>
      <c r="Z38" s="241"/>
      <c r="AA38" s="241"/>
      <c r="AB38" s="241"/>
      <c r="AC38" s="241"/>
      <c r="AD38" s="241"/>
      <c r="AE38" s="241"/>
      <c r="AF38" s="241"/>
      <c r="AG38" s="241"/>
      <c r="AH38" s="241"/>
      <c r="AI38" s="241"/>
      <c r="AJ38" s="241"/>
      <c r="AK38" s="241"/>
      <c r="AL38" s="241"/>
      <c r="AM38" s="241"/>
      <c r="AN38" s="241"/>
      <c r="AO38" s="241"/>
      <c r="AP38" s="241"/>
      <c r="AQ38" s="241"/>
      <c r="AR38" s="241"/>
      <c r="AS38" s="241"/>
      <c r="AT38" s="241"/>
      <c r="AU38" s="241"/>
      <c r="AV38" s="241"/>
      <c r="AW38" s="241"/>
      <c r="AX38" s="241"/>
      <c r="AY38" s="241"/>
      <c r="AZ38" s="241"/>
      <c r="BA38" s="241"/>
      <c r="BB38" s="241"/>
      <c r="BC38" s="241"/>
      <c r="BD38" s="241"/>
      <c r="BE38" s="241"/>
      <c r="BF38" s="241"/>
      <c r="BG38" s="241"/>
    </row>
    <row r="39" s="214" customFormat="1" ht="14.1" customHeight="1" spans="1:59">
      <c r="A39" s="225" t="s">
        <v>23</v>
      </c>
      <c r="B39" s="231" t="s">
        <v>48</v>
      </c>
      <c r="C39" s="228" t="s">
        <v>234</v>
      </c>
      <c r="D39" s="228">
        <v>201171</v>
      </c>
      <c r="E39" s="188" t="s">
        <v>235</v>
      </c>
      <c r="F39" s="189">
        <v>2500</v>
      </c>
      <c r="G39" s="188" t="s">
        <v>17</v>
      </c>
      <c r="H39" s="166">
        <v>2049</v>
      </c>
      <c r="I39" s="211">
        <f>Таблица2[[#This Row],[Рекомендуемая розничная цена за пачку                            (руб.с НДС)]]*(1-0.25)</f>
        <v>1536.75</v>
      </c>
      <c r="J39" s="212">
        <f>Таблица2[[#This Row],[Рекомендуемая розничная цена за пачку                            (руб.с НДС)]]*0.8</f>
        <v>1639.2</v>
      </c>
      <c r="K39" s="213">
        <f>Таблица2[[#This Row],[Рекомендуемая розничная цена за пачку                            (руб.с НДС)]]*0.85</f>
        <v>1741.65</v>
      </c>
      <c r="L39" s="241"/>
      <c r="M39" s="241"/>
      <c r="N39" s="241"/>
      <c r="O39" s="241"/>
      <c r="P39" s="241"/>
      <c r="Q39" s="241"/>
      <c r="R39" s="241"/>
      <c r="S39" s="241"/>
      <c r="T39" s="241"/>
      <c r="U39" s="241"/>
      <c r="V39" s="241"/>
      <c r="W39" s="241"/>
      <c r="X39" s="241"/>
      <c r="Y39" s="241"/>
      <c r="Z39" s="241"/>
      <c r="AA39" s="241"/>
      <c r="AB39" s="241"/>
      <c r="AC39" s="241"/>
      <c r="AD39" s="241"/>
      <c r="AE39" s="241"/>
      <c r="AF39" s="241"/>
      <c r="AG39" s="241"/>
      <c r="AH39" s="241"/>
      <c r="AI39" s="241"/>
      <c r="AJ39" s="241"/>
      <c r="AK39" s="241"/>
      <c r="AL39" s="241"/>
      <c r="AM39" s="241"/>
      <c r="AN39" s="241"/>
      <c r="AO39" s="241"/>
      <c r="AP39" s="241"/>
      <c r="AQ39" s="241"/>
      <c r="AR39" s="241"/>
      <c r="AS39" s="241"/>
      <c r="AT39" s="241"/>
      <c r="AU39" s="241"/>
      <c r="AV39" s="241"/>
      <c r="AW39" s="241"/>
      <c r="AX39" s="241"/>
      <c r="AY39" s="241"/>
      <c r="AZ39" s="241"/>
      <c r="BA39" s="241"/>
      <c r="BB39" s="241"/>
      <c r="BC39" s="241"/>
      <c r="BD39" s="241"/>
      <c r="BE39" s="241"/>
      <c r="BF39" s="241"/>
      <c r="BG39" s="241"/>
    </row>
    <row r="40" s="214" customFormat="1" ht="14.1" customHeight="1" spans="1:59">
      <c r="A40" s="225" t="s">
        <v>23</v>
      </c>
      <c r="B40" s="231" t="s">
        <v>48</v>
      </c>
      <c r="C40" s="228" t="s">
        <v>49</v>
      </c>
      <c r="D40" s="228">
        <v>189445</v>
      </c>
      <c r="E40" s="188" t="s">
        <v>50</v>
      </c>
      <c r="F40" s="189">
        <v>2500</v>
      </c>
      <c r="G40" s="188" t="s">
        <v>17</v>
      </c>
      <c r="H40" s="166">
        <v>2061</v>
      </c>
      <c r="I40" s="211">
        <f>Таблица2[[#This Row],[Рекомендуемая розничная цена за пачку                            (руб.с НДС)]]*(1-0.25)</f>
        <v>1545.75</v>
      </c>
      <c r="J40" s="212">
        <f>Таблица2[[#This Row],[Рекомендуемая розничная цена за пачку                            (руб.с НДС)]]*0.8</f>
        <v>1648.8</v>
      </c>
      <c r="K40" s="213">
        <f>Таблица2[[#This Row],[Рекомендуемая розничная цена за пачку                            (руб.с НДС)]]*0.85</f>
        <v>1751.85</v>
      </c>
      <c r="L40" s="241"/>
      <c r="M40" s="241"/>
      <c r="N40" s="241"/>
      <c r="O40" s="241"/>
      <c r="P40" s="241"/>
      <c r="Q40" s="241"/>
      <c r="R40" s="241"/>
      <c r="S40" s="241"/>
      <c r="T40" s="241"/>
      <c r="U40" s="241"/>
      <c r="V40" s="241"/>
      <c r="W40" s="241"/>
      <c r="X40" s="241"/>
      <c r="Y40" s="241"/>
      <c r="Z40" s="241"/>
      <c r="AA40" s="241"/>
      <c r="AB40" s="241"/>
      <c r="AC40" s="241"/>
      <c r="AD40" s="241"/>
      <c r="AE40" s="241"/>
      <c r="AF40" s="241"/>
      <c r="AG40" s="241"/>
      <c r="AH40" s="241"/>
      <c r="AI40" s="241"/>
      <c r="AJ40" s="241"/>
      <c r="AK40" s="241"/>
      <c r="AL40" s="241"/>
      <c r="AM40" s="241"/>
      <c r="AN40" s="241"/>
      <c r="AO40" s="241"/>
      <c r="AP40" s="241"/>
      <c r="AQ40" s="241"/>
      <c r="AR40" s="241"/>
      <c r="AS40" s="241"/>
      <c r="AT40" s="241"/>
      <c r="AU40" s="241"/>
      <c r="AV40" s="241"/>
      <c r="AW40" s="241"/>
      <c r="AX40" s="241"/>
      <c r="AY40" s="241"/>
      <c r="AZ40" s="241"/>
      <c r="BA40" s="241"/>
      <c r="BB40" s="241"/>
      <c r="BC40" s="241"/>
      <c r="BD40" s="241"/>
      <c r="BE40" s="241"/>
      <c r="BF40" s="241"/>
      <c r="BG40" s="241"/>
    </row>
    <row r="41" s="214" customFormat="1" ht="14.1" customHeight="1" spans="1:59">
      <c r="A41" s="225" t="s">
        <v>23</v>
      </c>
      <c r="B41" s="231" t="s">
        <v>48</v>
      </c>
      <c r="C41" s="228" t="s">
        <v>51</v>
      </c>
      <c r="D41" s="228">
        <v>193347</v>
      </c>
      <c r="E41" s="188" t="s">
        <v>52</v>
      </c>
      <c r="F41" s="189">
        <v>2500</v>
      </c>
      <c r="G41" s="188" t="s">
        <v>17</v>
      </c>
      <c r="H41" s="166">
        <v>2088</v>
      </c>
      <c r="I41" s="211">
        <f>Таблица2[[#This Row],[Рекомендуемая розничная цена за пачку                            (руб.с НДС)]]*(1-0.25)</f>
        <v>1566</v>
      </c>
      <c r="J41" s="212">
        <f>Таблица2[[#This Row],[Рекомендуемая розничная цена за пачку                            (руб.с НДС)]]*0.8</f>
        <v>1670.4</v>
      </c>
      <c r="K41" s="213">
        <f>Таблица2[[#This Row],[Рекомендуемая розничная цена за пачку                            (руб.с НДС)]]*0.85</f>
        <v>1774.8</v>
      </c>
      <c r="L41" s="241"/>
      <c r="M41" s="241"/>
      <c r="N41" s="241"/>
      <c r="O41" s="241"/>
      <c r="P41" s="241"/>
      <c r="Q41" s="241"/>
      <c r="R41" s="241"/>
      <c r="S41" s="241"/>
      <c r="T41" s="241"/>
      <c r="U41" s="241"/>
      <c r="V41" s="241"/>
      <c r="W41" s="241"/>
      <c r="X41" s="241"/>
      <c r="Y41" s="241"/>
      <c r="Z41" s="241"/>
      <c r="AA41" s="241"/>
      <c r="AB41" s="241"/>
      <c r="AC41" s="241"/>
      <c r="AD41" s="241"/>
      <c r="AE41" s="241"/>
      <c r="AF41" s="241"/>
      <c r="AG41" s="241"/>
      <c r="AH41" s="241"/>
      <c r="AI41" s="241"/>
      <c r="AJ41" s="241"/>
      <c r="AK41" s="241"/>
      <c r="AL41" s="241"/>
      <c r="AM41" s="241"/>
      <c r="AN41" s="241"/>
      <c r="AO41" s="241"/>
      <c r="AP41" s="241"/>
      <c r="AQ41" s="241"/>
      <c r="AR41" s="241"/>
      <c r="AS41" s="241"/>
      <c r="AT41" s="241"/>
      <c r="AU41" s="241"/>
      <c r="AV41" s="241"/>
      <c r="AW41" s="241"/>
      <c r="AX41" s="241"/>
      <c r="AY41" s="241"/>
      <c r="AZ41" s="241"/>
      <c r="BA41" s="241"/>
      <c r="BB41" s="241"/>
      <c r="BC41" s="241"/>
      <c r="BD41" s="241"/>
      <c r="BE41" s="241"/>
      <c r="BF41" s="241"/>
      <c r="BG41" s="241"/>
    </row>
    <row r="42" s="214" customFormat="1" ht="14.1" customHeight="1" spans="1:59">
      <c r="A42" s="225" t="s">
        <v>23</v>
      </c>
      <c r="B42" s="231" t="s">
        <v>48</v>
      </c>
      <c r="C42" s="228" t="s">
        <v>53</v>
      </c>
      <c r="D42" s="228">
        <v>195973</v>
      </c>
      <c r="E42" s="188" t="s">
        <v>54</v>
      </c>
      <c r="F42" s="189">
        <v>2500</v>
      </c>
      <c r="G42" s="188" t="s">
        <v>17</v>
      </c>
      <c r="H42" s="166">
        <v>2032</v>
      </c>
      <c r="I42" s="211">
        <f>Таблица2[[#This Row],[Рекомендуемая розничная цена за пачку                            (руб.с НДС)]]*(1-0.25)</f>
        <v>1524</v>
      </c>
      <c r="J42" s="212">
        <f>Таблица2[[#This Row],[Рекомендуемая розничная цена за пачку                            (руб.с НДС)]]*0.8</f>
        <v>1625.6</v>
      </c>
      <c r="K42" s="213">
        <f>Таблица2[[#This Row],[Рекомендуемая розничная цена за пачку                            (руб.с НДС)]]*0.85</f>
        <v>1727.2</v>
      </c>
      <c r="L42" s="241"/>
      <c r="M42" s="241"/>
      <c r="N42" s="241"/>
      <c r="O42" s="241"/>
      <c r="P42" s="241"/>
      <c r="Q42" s="241"/>
      <c r="R42" s="241"/>
      <c r="S42" s="241"/>
      <c r="T42" s="241"/>
      <c r="U42" s="241"/>
      <c r="V42" s="241"/>
      <c r="W42" s="241"/>
      <c r="X42" s="241"/>
      <c r="Y42" s="241"/>
      <c r="Z42" s="241"/>
      <c r="AA42" s="241"/>
      <c r="AB42" s="241"/>
      <c r="AC42" s="241"/>
      <c r="AD42" s="241"/>
      <c r="AE42" s="241"/>
      <c r="AF42" s="241"/>
      <c r="AG42" s="241"/>
      <c r="AH42" s="241"/>
      <c r="AI42" s="241"/>
      <c r="AJ42" s="241"/>
      <c r="AK42" s="241"/>
      <c r="AL42" s="241"/>
      <c r="AM42" s="241"/>
      <c r="AN42" s="241"/>
      <c r="AO42" s="241"/>
      <c r="AP42" s="241"/>
      <c r="AQ42" s="241"/>
      <c r="AR42" s="241"/>
      <c r="AS42" s="241"/>
      <c r="AT42" s="241"/>
      <c r="AU42" s="241"/>
      <c r="AV42" s="241"/>
      <c r="AW42" s="241"/>
      <c r="AX42" s="241"/>
      <c r="AY42" s="241"/>
      <c r="AZ42" s="241"/>
      <c r="BA42" s="241"/>
      <c r="BB42" s="241"/>
      <c r="BC42" s="241"/>
      <c r="BD42" s="241"/>
      <c r="BE42" s="241"/>
      <c r="BF42" s="241"/>
      <c r="BG42" s="241"/>
    </row>
    <row r="43" s="214" customFormat="1" ht="14.1" customHeight="1" spans="1:59">
      <c r="A43" s="225" t="s">
        <v>23</v>
      </c>
      <c r="B43" s="231" t="s">
        <v>55</v>
      </c>
      <c r="C43" s="228" t="s">
        <v>56</v>
      </c>
      <c r="D43" s="228"/>
      <c r="E43" s="188" t="s">
        <v>57</v>
      </c>
      <c r="F43" s="189">
        <v>2500</v>
      </c>
      <c r="G43" s="188" t="s">
        <v>17</v>
      </c>
      <c r="H43" s="166">
        <v>2079</v>
      </c>
      <c r="I43" s="211">
        <f>Таблица2[[#This Row],[Рекомендуемая розничная цена за пачку                            (руб.с НДС)]]*(1-0.25)</f>
        <v>1559.25</v>
      </c>
      <c r="J43" s="212">
        <f>Таблица2[[#This Row],[Рекомендуемая розничная цена за пачку                            (руб.с НДС)]]*0.8</f>
        <v>1663.2</v>
      </c>
      <c r="K43" s="213">
        <f>Таблица2[[#This Row],[Рекомендуемая розничная цена за пачку                            (руб.с НДС)]]*0.85</f>
        <v>1767.15</v>
      </c>
      <c r="L43" s="241"/>
      <c r="M43" s="241"/>
      <c r="N43" s="241"/>
      <c r="O43" s="241"/>
      <c r="P43" s="241"/>
      <c r="Q43" s="241"/>
      <c r="R43" s="241"/>
      <c r="S43" s="241"/>
      <c r="T43" s="241"/>
      <c r="U43" s="241"/>
      <c r="V43" s="241"/>
      <c r="W43" s="241"/>
      <c r="X43" s="241"/>
      <c r="Y43" s="241"/>
      <c r="Z43" s="241"/>
      <c r="AA43" s="241"/>
      <c r="AB43" s="241"/>
      <c r="AC43" s="241"/>
      <c r="AD43" s="241"/>
      <c r="AE43" s="241"/>
      <c r="AF43" s="241"/>
      <c r="AG43" s="241"/>
      <c r="AH43" s="241"/>
      <c r="AI43" s="241"/>
      <c r="AJ43" s="241"/>
      <c r="AK43" s="241"/>
      <c r="AL43" s="241"/>
      <c r="AM43" s="241"/>
      <c r="AN43" s="241"/>
      <c r="AO43" s="241"/>
      <c r="AP43" s="241"/>
      <c r="AQ43" s="241"/>
      <c r="AR43" s="241"/>
      <c r="AS43" s="241"/>
      <c r="AT43" s="241"/>
      <c r="AU43" s="241"/>
      <c r="AV43" s="241"/>
      <c r="AW43" s="241"/>
      <c r="AX43" s="241"/>
      <c r="AY43" s="241"/>
      <c r="AZ43" s="241"/>
      <c r="BA43" s="241"/>
      <c r="BB43" s="241"/>
      <c r="BC43" s="241"/>
      <c r="BD43" s="241"/>
      <c r="BE43" s="241"/>
      <c r="BF43" s="241"/>
      <c r="BG43" s="241"/>
    </row>
    <row r="44" s="214" customFormat="1" ht="14.1" customHeight="1" spans="1:59">
      <c r="A44" s="225" t="s">
        <v>23</v>
      </c>
      <c r="B44" s="231" t="s">
        <v>55</v>
      </c>
      <c r="C44" s="228" t="s">
        <v>58</v>
      </c>
      <c r="D44" s="228"/>
      <c r="E44" s="188" t="s">
        <v>59</v>
      </c>
      <c r="F44" s="189">
        <v>2500</v>
      </c>
      <c r="G44" s="188" t="s">
        <v>17</v>
      </c>
      <c r="H44" s="166">
        <v>2040</v>
      </c>
      <c r="I44" s="211">
        <f>Таблица2[[#This Row],[Рекомендуемая розничная цена за пачку                            (руб.с НДС)]]*(1-0.25)</f>
        <v>1530</v>
      </c>
      <c r="J44" s="212">
        <f>Таблица2[[#This Row],[Рекомендуемая розничная цена за пачку                            (руб.с НДС)]]*0.8</f>
        <v>1632</v>
      </c>
      <c r="K44" s="213">
        <f>Таблица2[[#This Row],[Рекомендуемая розничная цена за пачку                            (руб.с НДС)]]*0.85</f>
        <v>1734</v>
      </c>
      <c r="L44" s="241"/>
      <c r="M44" s="241"/>
      <c r="N44" s="241"/>
      <c r="O44" s="241"/>
      <c r="P44" s="241"/>
      <c r="Q44" s="241"/>
      <c r="R44" s="241"/>
      <c r="S44" s="241"/>
      <c r="T44" s="241"/>
      <c r="U44" s="241"/>
      <c r="V44" s="241"/>
      <c r="W44" s="241"/>
      <c r="X44" s="241"/>
      <c r="Y44" s="241"/>
      <c r="Z44" s="241"/>
      <c r="AA44" s="241"/>
      <c r="AB44" s="241"/>
      <c r="AC44" s="241"/>
      <c r="AD44" s="241"/>
      <c r="AE44" s="241"/>
      <c r="AF44" s="241"/>
      <c r="AG44" s="241"/>
      <c r="AH44" s="241"/>
      <c r="AI44" s="241"/>
      <c r="AJ44" s="241"/>
      <c r="AK44" s="241"/>
      <c r="AL44" s="241"/>
      <c r="AM44" s="241"/>
      <c r="AN44" s="241"/>
      <c r="AO44" s="241"/>
      <c r="AP44" s="241"/>
      <c r="AQ44" s="241"/>
      <c r="AR44" s="241"/>
      <c r="AS44" s="241"/>
      <c r="AT44" s="241"/>
      <c r="AU44" s="241"/>
      <c r="AV44" s="241"/>
      <c r="AW44" s="241"/>
      <c r="AX44" s="241"/>
      <c r="AY44" s="241"/>
      <c r="AZ44" s="241"/>
      <c r="BA44" s="241"/>
      <c r="BB44" s="241"/>
      <c r="BC44" s="241"/>
      <c r="BD44" s="241"/>
      <c r="BE44" s="241"/>
      <c r="BF44" s="241"/>
      <c r="BG44" s="241"/>
    </row>
    <row r="45" s="214" customFormat="1" ht="14.1" customHeight="1" spans="1:59">
      <c r="A45" s="225" t="s">
        <v>23</v>
      </c>
      <c r="B45" s="231" t="s">
        <v>55</v>
      </c>
      <c r="C45" s="228" t="s">
        <v>60</v>
      </c>
      <c r="D45" s="228"/>
      <c r="E45" s="188" t="s">
        <v>61</v>
      </c>
      <c r="F45" s="189">
        <v>2500</v>
      </c>
      <c r="G45" s="188" t="s">
        <v>17</v>
      </c>
      <c r="H45" s="166">
        <v>2020</v>
      </c>
      <c r="I45" s="211">
        <f>Таблица2[[#This Row],[Рекомендуемая розничная цена за пачку                            (руб.с НДС)]]*(1-0.25)</f>
        <v>1515</v>
      </c>
      <c r="J45" s="212">
        <f>Таблица2[[#This Row],[Рекомендуемая розничная цена за пачку                            (руб.с НДС)]]*0.8</f>
        <v>1616</v>
      </c>
      <c r="K45" s="213">
        <f>Таблица2[[#This Row],[Рекомендуемая розничная цена за пачку                            (руб.с НДС)]]*0.85</f>
        <v>1717</v>
      </c>
      <c r="L45" s="241"/>
      <c r="M45" s="241"/>
      <c r="N45" s="241"/>
      <c r="O45" s="241"/>
      <c r="P45" s="241"/>
      <c r="Q45" s="241"/>
      <c r="R45" s="241"/>
      <c r="S45" s="241"/>
      <c r="T45" s="241"/>
      <c r="U45" s="241"/>
      <c r="V45" s="241"/>
      <c r="W45" s="241"/>
      <c r="X45" s="241"/>
      <c r="Y45" s="241"/>
      <c r="Z45" s="241"/>
      <c r="AA45" s="241"/>
      <c r="AB45" s="241"/>
      <c r="AC45" s="241"/>
      <c r="AD45" s="241"/>
      <c r="AE45" s="241"/>
      <c r="AF45" s="241"/>
      <c r="AG45" s="241"/>
      <c r="AH45" s="241"/>
      <c r="AI45" s="241"/>
      <c r="AJ45" s="241"/>
      <c r="AK45" s="241"/>
      <c r="AL45" s="241"/>
      <c r="AM45" s="241"/>
      <c r="AN45" s="241"/>
      <c r="AO45" s="241"/>
      <c r="AP45" s="241"/>
      <c r="AQ45" s="241"/>
      <c r="AR45" s="241"/>
      <c r="AS45" s="241"/>
      <c r="AT45" s="241"/>
      <c r="AU45" s="241"/>
      <c r="AV45" s="241"/>
      <c r="AW45" s="241"/>
      <c r="AX45" s="241"/>
      <c r="AY45" s="241"/>
      <c r="AZ45" s="241"/>
      <c r="BA45" s="241"/>
      <c r="BB45" s="241"/>
      <c r="BC45" s="241"/>
      <c r="BD45" s="241"/>
      <c r="BE45" s="241"/>
      <c r="BF45" s="241"/>
      <c r="BG45" s="241"/>
    </row>
    <row r="46" s="214" customFormat="1" ht="14.1" customHeight="1" spans="1:59">
      <c r="A46" s="225" t="s">
        <v>23</v>
      </c>
      <c r="B46" s="231" t="s">
        <v>80</v>
      </c>
      <c r="C46" s="228" t="s">
        <v>81</v>
      </c>
      <c r="D46" s="228"/>
      <c r="E46" s="188" t="s">
        <v>82</v>
      </c>
      <c r="F46" s="189">
        <v>5000</v>
      </c>
      <c r="G46" s="188" t="s">
        <v>17</v>
      </c>
      <c r="H46" s="166">
        <v>3245</v>
      </c>
      <c r="I46" s="211">
        <f>Таблица2[[#This Row],[Рекомендуемая розничная цена за пачку                            (руб.с НДС)]]*(1-0.25)</f>
        <v>2433.75</v>
      </c>
      <c r="J46" s="212">
        <f>Таблица2[[#This Row],[Рекомендуемая розничная цена за пачку                            (руб.с НДС)]]*0.8</f>
        <v>2596</v>
      </c>
      <c r="K46" s="213">
        <f>Таблица2[[#This Row],[Рекомендуемая розничная цена за пачку                            (руб.с НДС)]]*0.85</f>
        <v>2758.25</v>
      </c>
      <c r="L46" s="241"/>
      <c r="M46" s="241"/>
      <c r="N46" s="241"/>
      <c r="O46" s="241"/>
      <c r="P46" s="241"/>
      <c r="Q46" s="241"/>
      <c r="R46" s="241"/>
      <c r="S46" s="241"/>
      <c r="T46" s="241"/>
      <c r="U46" s="241"/>
      <c r="V46" s="241"/>
      <c r="W46" s="241"/>
      <c r="X46" s="241"/>
      <c r="Y46" s="241"/>
      <c r="Z46" s="241"/>
      <c r="AA46" s="241"/>
      <c r="AB46" s="241"/>
      <c r="AC46" s="241"/>
      <c r="AD46" s="241"/>
      <c r="AE46" s="241"/>
      <c r="AF46" s="241"/>
      <c r="AG46" s="241"/>
      <c r="AH46" s="241"/>
      <c r="AI46" s="241"/>
      <c r="AJ46" s="241"/>
      <c r="AK46" s="241"/>
      <c r="AL46" s="241"/>
      <c r="AM46" s="241"/>
      <c r="AN46" s="241"/>
      <c r="AO46" s="241"/>
      <c r="AP46" s="241"/>
      <c r="AQ46" s="241"/>
      <c r="AR46" s="241"/>
      <c r="AS46" s="241"/>
      <c r="AT46" s="241"/>
      <c r="AU46" s="241"/>
      <c r="AV46" s="241"/>
      <c r="AW46" s="241"/>
      <c r="AX46" s="241"/>
      <c r="AY46" s="241"/>
      <c r="AZ46" s="241"/>
      <c r="BA46" s="241"/>
      <c r="BB46" s="241"/>
      <c r="BC46" s="241"/>
      <c r="BD46" s="241"/>
      <c r="BE46" s="241"/>
      <c r="BF46" s="241"/>
      <c r="BG46" s="241"/>
    </row>
    <row r="47" s="214" customFormat="1" ht="14.1" customHeight="1" spans="1:59">
      <c r="A47" s="225" t="s">
        <v>23</v>
      </c>
      <c r="B47" s="231" t="s">
        <v>80</v>
      </c>
      <c r="C47" s="228" t="s">
        <v>81</v>
      </c>
      <c r="D47" s="228"/>
      <c r="E47" s="188" t="s">
        <v>83</v>
      </c>
      <c r="F47" s="189">
        <v>5000</v>
      </c>
      <c r="G47" s="188" t="s">
        <v>17</v>
      </c>
      <c r="H47" s="166">
        <v>3135</v>
      </c>
      <c r="I47" s="211">
        <f>Таблица2[[#This Row],[Рекомендуемая розничная цена за пачку                            (руб.с НДС)]]*(1-0.25)</f>
        <v>2351.25</v>
      </c>
      <c r="J47" s="212">
        <f>Таблица2[[#This Row],[Рекомендуемая розничная цена за пачку                            (руб.с НДС)]]*0.8</f>
        <v>2508</v>
      </c>
      <c r="K47" s="213">
        <f>Таблица2[[#This Row],[Рекомендуемая розничная цена за пачку                            (руб.с НДС)]]*0.85</f>
        <v>2664.75</v>
      </c>
      <c r="L47" s="241"/>
      <c r="M47" s="241"/>
      <c r="N47" s="241"/>
      <c r="O47" s="241"/>
      <c r="P47" s="241"/>
      <c r="Q47" s="241"/>
      <c r="R47" s="241"/>
      <c r="S47" s="241"/>
      <c r="T47" s="241"/>
      <c r="U47" s="241"/>
      <c r="V47" s="241"/>
      <c r="W47" s="241"/>
      <c r="X47" s="241"/>
      <c r="Y47" s="241"/>
      <c r="Z47" s="241"/>
      <c r="AA47" s="241"/>
      <c r="AB47" s="241"/>
      <c r="AC47" s="241"/>
      <c r="AD47" s="241"/>
      <c r="AE47" s="241"/>
      <c r="AF47" s="241"/>
      <c r="AG47" s="241"/>
      <c r="AH47" s="241"/>
      <c r="AI47" s="241"/>
      <c r="AJ47" s="241"/>
      <c r="AK47" s="241"/>
      <c r="AL47" s="241"/>
      <c r="AM47" s="241"/>
      <c r="AN47" s="241"/>
      <c r="AO47" s="241"/>
      <c r="AP47" s="241"/>
      <c r="AQ47" s="241"/>
      <c r="AR47" s="241"/>
      <c r="AS47" s="241"/>
      <c r="AT47" s="241"/>
      <c r="AU47" s="241"/>
      <c r="AV47" s="241"/>
      <c r="AW47" s="241"/>
      <c r="AX47" s="241"/>
      <c r="AY47" s="241"/>
      <c r="AZ47" s="241"/>
      <c r="BA47" s="241"/>
      <c r="BB47" s="241"/>
      <c r="BC47" s="241"/>
      <c r="BD47" s="241"/>
      <c r="BE47" s="241"/>
      <c r="BF47" s="241"/>
      <c r="BG47" s="241"/>
    </row>
    <row r="48" s="214" customFormat="1" ht="14.1" customHeight="1" spans="1:59">
      <c r="A48" s="225" t="s">
        <v>23</v>
      </c>
      <c r="B48" s="231" t="s">
        <v>80</v>
      </c>
      <c r="C48" s="228" t="s">
        <v>81</v>
      </c>
      <c r="D48" s="228"/>
      <c r="E48" s="188" t="s">
        <v>84</v>
      </c>
      <c r="F48" s="189">
        <v>5000</v>
      </c>
      <c r="G48" s="188" t="s">
        <v>17</v>
      </c>
      <c r="H48" s="166">
        <v>3410</v>
      </c>
      <c r="I48" s="211">
        <f>Таблица2[[#This Row],[Рекомендуемая розничная цена за пачку                            (руб.с НДС)]]*(1-0.25)</f>
        <v>2557.5</v>
      </c>
      <c r="J48" s="212">
        <f>Таблица2[[#This Row],[Рекомендуемая розничная цена за пачку                            (руб.с НДС)]]*0.8</f>
        <v>2728</v>
      </c>
      <c r="K48" s="213">
        <f>Таблица2[[#This Row],[Рекомендуемая розничная цена за пачку                            (руб.с НДС)]]*0.85</f>
        <v>2898.5</v>
      </c>
      <c r="L48" s="241"/>
      <c r="M48" s="241"/>
      <c r="N48" s="241"/>
      <c r="O48" s="241"/>
      <c r="P48" s="241"/>
      <c r="Q48" s="241"/>
      <c r="R48" s="241"/>
      <c r="S48" s="241"/>
      <c r="T48" s="241"/>
      <c r="U48" s="241"/>
      <c r="V48" s="241"/>
      <c r="W48" s="241"/>
      <c r="X48" s="241"/>
      <c r="Y48" s="241"/>
      <c r="Z48" s="241"/>
      <c r="AA48" s="241"/>
      <c r="AB48" s="241"/>
      <c r="AC48" s="241"/>
      <c r="AD48" s="241"/>
      <c r="AE48" s="241"/>
      <c r="AF48" s="241"/>
      <c r="AG48" s="241"/>
      <c r="AH48" s="241"/>
      <c r="AI48" s="241"/>
      <c r="AJ48" s="241"/>
      <c r="AK48" s="241"/>
      <c r="AL48" s="241"/>
      <c r="AM48" s="241"/>
      <c r="AN48" s="241"/>
      <c r="AO48" s="241"/>
      <c r="AP48" s="241"/>
      <c r="AQ48" s="241"/>
      <c r="AR48" s="241"/>
      <c r="AS48" s="241"/>
      <c r="AT48" s="241"/>
      <c r="AU48" s="241"/>
      <c r="AV48" s="241"/>
      <c r="AW48" s="241"/>
      <c r="AX48" s="241"/>
      <c r="AY48" s="241"/>
      <c r="AZ48" s="241"/>
      <c r="BA48" s="241"/>
      <c r="BB48" s="241"/>
      <c r="BC48" s="241"/>
      <c r="BD48" s="241"/>
      <c r="BE48" s="241"/>
      <c r="BF48" s="241"/>
      <c r="BG48" s="241"/>
    </row>
    <row r="49" s="214" customFormat="1" ht="14.1" customHeight="1" spans="1:59">
      <c r="A49" s="225" t="s">
        <v>23</v>
      </c>
      <c r="B49" s="225" t="s">
        <v>85</v>
      </c>
      <c r="C49" s="228" t="s">
        <v>90</v>
      </c>
      <c r="D49" s="228"/>
      <c r="E49" s="188" t="s">
        <v>236</v>
      </c>
      <c r="F49" s="189">
        <v>5000</v>
      </c>
      <c r="G49" s="188" t="s">
        <v>17</v>
      </c>
      <c r="H49" s="166">
        <v>2316</v>
      </c>
      <c r="I49" s="211">
        <f>Таблица2[[#This Row],[Рекомендуемая розничная цена за пачку                            (руб.с НДС)]]*(1-0.25)</f>
        <v>1737</v>
      </c>
      <c r="J49" s="212">
        <f>Таблица2[[#This Row],[Рекомендуемая розничная цена за пачку                            (руб.с НДС)]]*0.8</f>
        <v>1852.8</v>
      </c>
      <c r="K49" s="213">
        <f>Таблица2[[#This Row],[Рекомендуемая розничная цена за пачку                            (руб.с НДС)]]*0.85</f>
        <v>1968.6</v>
      </c>
      <c r="L49" s="241"/>
      <c r="M49" s="241"/>
      <c r="N49" s="241"/>
      <c r="O49" s="241"/>
      <c r="P49" s="241"/>
      <c r="Q49" s="241"/>
      <c r="R49" s="241"/>
      <c r="S49" s="241"/>
      <c r="T49" s="241"/>
      <c r="U49" s="241"/>
      <c r="V49" s="241"/>
      <c r="W49" s="241"/>
      <c r="X49" s="241"/>
      <c r="Y49" s="241"/>
      <c r="Z49" s="241"/>
      <c r="AA49" s="241"/>
      <c r="AB49" s="241"/>
      <c r="AC49" s="241"/>
      <c r="AD49" s="241"/>
      <c r="AE49" s="241"/>
      <c r="AF49" s="241"/>
      <c r="AG49" s="241"/>
      <c r="AH49" s="241"/>
      <c r="AI49" s="241"/>
      <c r="AJ49" s="241"/>
      <c r="AK49" s="241"/>
      <c r="AL49" s="241"/>
      <c r="AM49" s="241"/>
      <c r="AN49" s="241"/>
      <c r="AO49" s="241"/>
      <c r="AP49" s="241"/>
      <c r="AQ49" s="241"/>
      <c r="AR49" s="241"/>
      <c r="AS49" s="241"/>
      <c r="AT49" s="241"/>
      <c r="AU49" s="241"/>
      <c r="AV49" s="241"/>
      <c r="AW49" s="241"/>
      <c r="AX49" s="241"/>
      <c r="AY49" s="241"/>
      <c r="AZ49" s="241"/>
      <c r="BA49" s="241"/>
      <c r="BB49" s="241"/>
      <c r="BC49" s="241"/>
      <c r="BD49" s="241"/>
      <c r="BE49" s="241"/>
      <c r="BF49" s="241"/>
      <c r="BG49" s="241"/>
    </row>
    <row r="50" s="214" customFormat="1" ht="14.1" customHeight="1" spans="1:59">
      <c r="A50" s="225" t="s">
        <v>23</v>
      </c>
      <c r="B50" s="225" t="s">
        <v>85</v>
      </c>
      <c r="C50" s="228" t="s">
        <v>98</v>
      </c>
      <c r="D50" s="228">
        <v>251195</v>
      </c>
      <c r="E50" s="188" t="s">
        <v>87</v>
      </c>
      <c r="F50" s="189">
        <v>5000</v>
      </c>
      <c r="G50" s="188" t="s">
        <v>17</v>
      </c>
      <c r="H50" s="166">
        <v>2536</v>
      </c>
      <c r="I50" s="211">
        <f>Таблица2[[#This Row],[Рекомендуемая розничная цена за пачку                            (руб.с НДС)]]*(1-0.25)</f>
        <v>1902</v>
      </c>
      <c r="J50" s="212">
        <f>Таблица2[[#This Row],[Рекомендуемая розничная цена за пачку                            (руб.с НДС)]]*0.8</f>
        <v>2028.8</v>
      </c>
      <c r="K50" s="213">
        <f>Таблица2[[#This Row],[Рекомендуемая розничная цена за пачку                            (руб.с НДС)]]*0.85</f>
        <v>2155.6</v>
      </c>
      <c r="L50" s="241"/>
      <c r="M50" s="241"/>
      <c r="N50" s="241"/>
      <c r="O50" s="241"/>
      <c r="P50" s="241"/>
      <c r="Q50" s="241"/>
      <c r="R50" s="241"/>
      <c r="S50" s="241"/>
      <c r="T50" s="241"/>
      <c r="U50" s="241"/>
      <c r="V50" s="241"/>
      <c r="W50" s="241"/>
      <c r="X50" s="241"/>
      <c r="Y50" s="241"/>
      <c r="Z50" s="241"/>
      <c r="AA50" s="241"/>
      <c r="AB50" s="241"/>
      <c r="AC50" s="241"/>
      <c r="AD50" s="241"/>
      <c r="AE50" s="241"/>
      <c r="AF50" s="241"/>
      <c r="AG50" s="241"/>
      <c r="AH50" s="241"/>
      <c r="AI50" s="241"/>
      <c r="AJ50" s="241"/>
      <c r="AK50" s="241"/>
      <c r="AL50" s="241"/>
      <c r="AM50" s="241"/>
      <c r="AN50" s="241"/>
      <c r="AO50" s="241"/>
      <c r="AP50" s="241"/>
      <c r="AQ50" s="241"/>
      <c r="AR50" s="241"/>
      <c r="AS50" s="241"/>
      <c r="AT50" s="241"/>
      <c r="AU50" s="241"/>
      <c r="AV50" s="241"/>
      <c r="AW50" s="241"/>
      <c r="AX50" s="241"/>
      <c r="AY50" s="241"/>
      <c r="AZ50" s="241"/>
      <c r="BA50" s="241"/>
      <c r="BB50" s="241"/>
      <c r="BC50" s="241"/>
      <c r="BD50" s="241"/>
      <c r="BE50" s="241"/>
      <c r="BF50" s="241"/>
      <c r="BG50" s="241"/>
    </row>
    <row r="51" s="214" customFormat="1" ht="14.1" customHeight="1" spans="1:59">
      <c r="A51" s="225" t="s">
        <v>23</v>
      </c>
      <c r="B51" s="225" t="s">
        <v>85</v>
      </c>
      <c r="C51" s="228" t="s">
        <v>98</v>
      </c>
      <c r="D51" s="228">
        <v>215921</v>
      </c>
      <c r="E51" s="188" t="s">
        <v>237</v>
      </c>
      <c r="F51" s="189">
        <v>5000</v>
      </c>
      <c r="G51" s="188" t="s">
        <v>17</v>
      </c>
      <c r="H51" s="166">
        <v>3008</v>
      </c>
      <c r="I51" s="211">
        <f>Таблица2[[#This Row],[Рекомендуемая розничная цена за пачку                            (руб.с НДС)]]*(1-0.25)</f>
        <v>2256</v>
      </c>
      <c r="J51" s="212">
        <f>Таблица2[[#This Row],[Рекомендуемая розничная цена за пачку                            (руб.с НДС)]]*0.8</f>
        <v>2406.4</v>
      </c>
      <c r="K51" s="213">
        <f>Таблица2[[#This Row],[Рекомендуемая розничная цена за пачку                            (руб.с НДС)]]*0.85</f>
        <v>2556.8</v>
      </c>
      <c r="L51" s="241"/>
      <c r="M51" s="241"/>
      <c r="N51" s="241"/>
      <c r="O51" s="241"/>
      <c r="P51" s="241"/>
      <c r="Q51" s="241"/>
      <c r="R51" s="241"/>
      <c r="S51" s="241"/>
      <c r="T51" s="241"/>
      <c r="U51" s="241"/>
      <c r="V51" s="241"/>
      <c r="W51" s="241"/>
      <c r="X51" s="241"/>
      <c r="Y51" s="241"/>
      <c r="Z51" s="241"/>
      <c r="AA51" s="241"/>
      <c r="AB51" s="241"/>
      <c r="AC51" s="241"/>
      <c r="AD51" s="241"/>
      <c r="AE51" s="241"/>
      <c r="AF51" s="241"/>
      <c r="AG51" s="241"/>
      <c r="AH51" s="241"/>
      <c r="AI51" s="241"/>
      <c r="AJ51" s="241"/>
      <c r="AK51" s="241"/>
      <c r="AL51" s="241"/>
      <c r="AM51" s="241"/>
      <c r="AN51" s="241"/>
      <c r="AO51" s="241"/>
      <c r="AP51" s="241"/>
      <c r="AQ51" s="241"/>
      <c r="AR51" s="241"/>
      <c r="AS51" s="241"/>
      <c r="AT51" s="241"/>
      <c r="AU51" s="241"/>
      <c r="AV51" s="241"/>
      <c r="AW51" s="241"/>
      <c r="AX51" s="241"/>
      <c r="AY51" s="241"/>
      <c r="AZ51" s="241"/>
      <c r="BA51" s="241"/>
      <c r="BB51" s="241"/>
      <c r="BC51" s="241"/>
      <c r="BD51" s="241"/>
      <c r="BE51" s="241"/>
      <c r="BF51" s="241"/>
      <c r="BG51" s="241"/>
    </row>
    <row r="52" s="214" customFormat="1" ht="14.1" customHeight="1" spans="1:59">
      <c r="A52" s="225" t="s">
        <v>23</v>
      </c>
      <c r="B52" s="225" t="s">
        <v>85</v>
      </c>
      <c r="C52" s="232" t="s">
        <v>204</v>
      </c>
      <c r="D52" s="228">
        <v>215924</v>
      </c>
      <c r="E52" s="190" t="s">
        <v>237</v>
      </c>
      <c r="F52" s="189">
        <v>50000</v>
      </c>
      <c r="G52" s="188" t="s">
        <v>17</v>
      </c>
      <c r="H52" s="166">
        <v>25957</v>
      </c>
      <c r="I52" s="242">
        <f>Таблица2[[#This Row],[Рекомендуемая розничная цена за пачку                            (руб.с НДС)]]*0.65</f>
        <v>16872.05</v>
      </c>
      <c r="J52" s="243">
        <f>Таблица2[[#This Row],[25]]</f>
        <v>16872.05</v>
      </c>
      <c r="K52" s="244">
        <f>Таблица2[[#This Row],[20]]</f>
        <v>16872.05</v>
      </c>
      <c r="L52" s="241"/>
      <c r="M52" s="241"/>
      <c r="N52" s="241"/>
      <c r="O52" s="241"/>
      <c r="P52" s="241"/>
      <c r="Q52" s="241"/>
      <c r="R52" s="241"/>
      <c r="S52" s="241"/>
      <c r="T52" s="241"/>
      <c r="U52" s="241"/>
      <c r="V52" s="241"/>
      <c r="W52" s="241"/>
      <c r="X52" s="241"/>
      <c r="Y52" s="241"/>
      <c r="Z52" s="241"/>
      <c r="AA52" s="241"/>
      <c r="AB52" s="241"/>
      <c r="AC52" s="241"/>
      <c r="AD52" s="241"/>
      <c r="AE52" s="241"/>
      <c r="AF52" s="241"/>
      <c r="AG52" s="241"/>
      <c r="AH52" s="241"/>
      <c r="AI52" s="241"/>
      <c r="AJ52" s="241"/>
      <c r="AK52" s="241"/>
      <c r="AL52" s="241"/>
      <c r="AM52" s="241"/>
      <c r="AN52" s="241"/>
      <c r="AO52" s="241"/>
      <c r="AP52" s="241"/>
      <c r="AQ52" s="241"/>
      <c r="AR52" s="241"/>
      <c r="AS52" s="241"/>
      <c r="AT52" s="241"/>
      <c r="AU52" s="241"/>
      <c r="AV52" s="241"/>
      <c r="AW52" s="241"/>
      <c r="AX52" s="241"/>
      <c r="AY52" s="241"/>
      <c r="AZ52" s="241"/>
      <c r="BA52" s="241"/>
      <c r="BB52" s="241"/>
      <c r="BC52" s="241"/>
      <c r="BD52" s="241"/>
      <c r="BE52" s="241"/>
      <c r="BF52" s="241"/>
      <c r="BG52" s="241"/>
    </row>
    <row r="53" s="214" customFormat="1" ht="14.1" customHeight="1" spans="1:59">
      <c r="A53" s="225" t="s">
        <v>23</v>
      </c>
      <c r="B53" s="225" t="s">
        <v>85</v>
      </c>
      <c r="C53" s="228" t="s">
        <v>98</v>
      </c>
      <c r="D53" s="228">
        <v>215920</v>
      </c>
      <c r="E53" s="188" t="s">
        <v>238</v>
      </c>
      <c r="F53" s="189">
        <v>5000</v>
      </c>
      <c r="G53" s="188" t="s">
        <v>17</v>
      </c>
      <c r="H53" s="166">
        <v>3008</v>
      </c>
      <c r="I53" s="211">
        <f>Таблица2[[#This Row],[Рекомендуемая розничная цена за пачку                            (руб.с НДС)]]*(1-0.25)</f>
        <v>2256</v>
      </c>
      <c r="J53" s="212">
        <f>Таблица2[[#This Row],[Рекомендуемая розничная цена за пачку                            (руб.с НДС)]]*0.8</f>
        <v>2406.4</v>
      </c>
      <c r="K53" s="213">
        <f>Таблица2[[#This Row],[Рекомендуемая розничная цена за пачку                            (руб.с НДС)]]*0.85</f>
        <v>2556.8</v>
      </c>
      <c r="L53" s="241"/>
      <c r="M53" s="241"/>
      <c r="N53" s="241"/>
      <c r="O53" s="241"/>
      <c r="P53" s="241"/>
      <c r="Q53" s="241"/>
      <c r="R53" s="241"/>
      <c r="S53" s="241"/>
      <c r="T53" s="241"/>
      <c r="U53" s="241"/>
      <c r="V53" s="241"/>
      <c r="W53" s="241"/>
      <c r="X53" s="241"/>
      <c r="Y53" s="241"/>
      <c r="Z53" s="241"/>
      <c r="AA53" s="241"/>
      <c r="AB53" s="241"/>
      <c r="AC53" s="241"/>
      <c r="AD53" s="241"/>
      <c r="AE53" s="241"/>
      <c r="AF53" s="241"/>
      <c r="AG53" s="241"/>
      <c r="AH53" s="241"/>
      <c r="AI53" s="241"/>
      <c r="AJ53" s="241"/>
      <c r="AK53" s="241"/>
      <c r="AL53" s="241"/>
      <c r="AM53" s="241"/>
      <c r="AN53" s="241"/>
      <c r="AO53" s="241"/>
      <c r="AP53" s="241"/>
      <c r="AQ53" s="241"/>
      <c r="AR53" s="241"/>
      <c r="AS53" s="241"/>
      <c r="AT53" s="241"/>
      <c r="AU53" s="241"/>
      <c r="AV53" s="241"/>
      <c r="AW53" s="241"/>
      <c r="AX53" s="241"/>
      <c r="AY53" s="241"/>
      <c r="AZ53" s="241"/>
      <c r="BA53" s="241"/>
      <c r="BB53" s="241"/>
      <c r="BC53" s="241"/>
      <c r="BD53" s="241"/>
      <c r="BE53" s="241"/>
      <c r="BF53" s="241"/>
      <c r="BG53" s="241"/>
    </row>
    <row r="54" s="214" customFormat="1" ht="14.1" customHeight="1" spans="1:59">
      <c r="A54" s="225" t="s">
        <v>23</v>
      </c>
      <c r="B54" s="225" t="s">
        <v>85</v>
      </c>
      <c r="C54" s="232" t="s">
        <v>204</v>
      </c>
      <c r="D54" s="228">
        <v>215923</v>
      </c>
      <c r="E54" s="190" t="s">
        <v>238</v>
      </c>
      <c r="F54" s="189">
        <v>50000</v>
      </c>
      <c r="G54" s="188" t="s">
        <v>17</v>
      </c>
      <c r="H54" s="166">
        <v>25755</v>
      </c>
      <c r="I54" s="242">
        <f>Таблица2[[#This Row],[Рекомендуемая розничная цена за пачку                            (руб.с НДС)]]*0.65</f>
        <v>16740.75</v>
      </c>
      <c r="J54" s="243">
        <f>Таблица2[[#This Row],[25]]</f>
        <v>16740.75</v>
      </c>
      <c r="K54" s="244">
        <f>Таблица2[[#This Row],[20]]</f>
        <v>16740.75</v>
      </c>
      <c r="L54" s="241"/>
      <c r="M54" s="241"/>
      <c r="N54" s="241"/>
      <c r="O54" s="241"/>
      <c r="P54" s="241"/>
      <c r="Q54" s="241"/>
      <c r="R54" s="241"/>
      <c r="S54" s="241"/>
      <c r="T54" s="241"/>
      <c r="U54" s="241"/>
      <c r="V54" s="241"/>
      <c r="W54" s="241"/>
      <c r="X54" s="241"/>
      <c r="Y54" s="241"/>
      <c r="Z54" s="241"/>
      <c r="AA54" s="241"/>
      <c r="AB54" s="241"/>
      <c r="AC54" s="241"/>
      <c r="AD54" s="241"/>
      <c r="AE54" s="241"/>
      <c r="AF54" s="241"/>
      <c r="AG54" s="241"/>
      <c r="AH54" s="241"/>
      <c r="AI54" s="241"/>
      <c r="AJ54" s="241"/>
      <c r="AK54" s="241"/>
      <c r="AL54" s="241"/>
      <c r="AM54" s="241"/>
      <c r="AN54" s="241"/>
      <c r="AO54" s="241"/>
      <c r="AP54" s="241"/>
      <c r="AQ54" s="241"/>
      <c r="AR54" s="241"/>
      <c r="AS54" s="241"/>
      <c r="AT54" s="241"/>
      <c r="AU54" s="241"/>
      <c r="AV54" s="241"/>
      <c r="AW54" s="241"/>
      <c r="AX54" s="241"/>
      <c r="AY54" s="241"/>
      <c r="AZ54" s="241"/>
      <c r="BA54" s="241"/>
      <c r="BB54" s="241"/>
      <c r="BC54" s="241"/>
      <c r="BD54" s="241"/>
      <c r="BE54" s="241"/>
      <c r="BF54" s="241"/>
      <c r="BG54" s="241"/>
    </row>
    <row r="55" s="214" customFormat="1" ht="14.1" customHeight="1" spans="1:59">
      <c r="A55" s="225" t="s">
        <v>23</v>
      </c>
      <c r="B55" s="225" t="s">
        <v>85</v>
      </c>
      <c r="C55" s="228" t="s">
        <v>98</v>
      </c>
      <c r="D55" s="228"/>
      <c r="E55" s="188" t="s">
        <v>239</v>
      </c>
      <c r="F55" s="239">
        <v>1</v>
      </c>
      <c r="G55" s="188" t="s">
        <v>27</v>
      </c>
      <c r="H55" s="166">
        <v>3132</v>
      </c>
      <c r="I55" s="211">
        <f>Таблица2[[#This Row],[Рекомендуемая розничная цена за пачку                            (руб.с НДС)]]*(1-0.25)</f>
        <v>2349</v>
      </c>
      <c r="J55" s="212">
        <f>Таблица2[[#This Row],[Рекомендуемая розничная цена за пачку                            (руб.с НДС)]]*0.8</f>
        <v>2505.6</v>
      </c>
      <c r="K55" s="213">
        <f>Таблица2[[#This Row],[Рекомендуемая розничная цена за пачку                            (руб.с НДС)]]*0.85</f>
        <v>2662.2</v>
      </c>
      <c r="L55" s="241"/>
      <c r="M55" s="241"/>
      <c r="N55" s="241"/>
      <c r="O55" s="241"/>
      <c r="P55" s="241"/>
      <c r="Q55" s="241"/>
      <c r="R55" s="241"/>
      <c r="S55" s="241"/>
      <c r="T55" s="241"/>
      <c r="U55" s="241"/>
      <c r="V55" s="241"/>
      <c r="W55" s="241"/>
      <c r="X55" s="241"/>
      <c r="Y55" s="241"/>
      <c r="Z55" s="241"/>
      <c r="AA55" s="241"/>
      <c r="AB55" s="241"/>
      <c r="AC55" s="241"/>
      <c r="AD55" s="241"/>
      <c r="AE55" s="241"/>
      <c r="AF55" s="241"/>
      <c r="AG55" s="241"/>
      <c r="AH55" s="241"/>
      <c r="AI55" s="241"/>
      <c r="AJ55" s="241"/>
      <c r="AK55" s="241"/>
      <c r="AL55" s="241"/>
      <c r="AM55" s="241"/>
      <c r="AN55" s="241"/>
      <c r="AO55" s="241"/>
      <c r="AP55" s="241"/>
      <c r="AQ55" s="241"/>
      <c r="AR55" s="241"/>
      <c r="AS55" s="241"/>
      <c r="AT55" s="241"/>
      <c r="AU55" s="241"/>
      <c r="AV55" s="241"/>
      <c r="AW55" s="241"/>
      <c r="AX55" s="241"/>
      <c r="AY55" s="241"/>
      <c r="AZ55" s="241"/>
      <c r="BA55" s="241"/>
      <c r="BB55" s="241"/>
      <c r="BC55" s="241"/>
      <c r="BD55" s="241"/>
      <c r="BE55" s="241"/>
      <c r="BF55" s="241"/>
      <c r="BG55" s="241"/>
    </row>
    <row r="56" s="214" customFormat="1" ht="14.1" customHeight="1" spans="1:59">
      <c r="A56" s="225" t="s">
        <v>23</v>
      </c>
      <c r="B56" s="225" t="s">
        <v>85</v>
      </c>
      <c r="C56" s="228" t="s">
        <v>98</v>
      </c>
      <c r="D56" s="228">
        <v>127346</v>
      </c>
      <c r="E56" s="188" t="s">
        <v>239</v>
      </c>
      <c r="F56" s="189">
        <v>5000</v>
      </c>
      <c r="G56" s="188" t="s">
        <v>17</v>
      </c>
      <c r="H56" s="166">
        <v>3177</v>
      </c>
      <c r="I56" s="211">
        <f>Таблица2[[#This Row],[Рекомендуемая розничная цена за пачку                            (руб.с НДС)]]*(1-0.25)</f>
        <v>2382.75</v>
      </c>
      <c r="J56" s="212">
        <f>Таблица2[[#This Row],[Рекомендуемая розничная цена за пачку                            (руб.с НДС)]]*0.8</f>
        <v>2541.6</v>
      </c>
      <c r="K56" s="213">
        <f>Таблица2[[#This Row],[Рекомендуемая розничная цена за пачку                            (руб.с НДС)]]*0.85</f>
        <v>2700.45</v>
      </c>
      <c r="L56" s="241"/>
      <c r="M56" s="241"/>
      <c r="N56" s="241"/>
      <c r="O56" s="241"/>
      <c r="P56" s="241"/>
      <c r="Q56" s="241"/>
      <c r="R56" s="241"/>
      <c r="S56" s="241"/>
      <c r="T56" s="241"/>
      <c r="U56" s="241"/>
      <c r="V56" s="241"/>
      <c r="W56" s="241"/>
      <c r="X56" s="241"/>
      <c r="Y56" s="241"/>
      <c r="Z56" s="241"/>
      <c r="AA56" s="241"/>
      <c r="AB56" s="241"/>
      <c r="AC56" s="241"/>
      <c r="AD56" s="241"/>
      <c r="AE56" s="241"/>
      <c r="AF56" s="241"/>
      <c r="AG56" s="241"/>
      <c r="AH56" s="241"/>
      <c r="AI56" s="241"/>
      <c r="AJ56" s="241"/>
      <c r="AK56" s="241"/>
      <c r="AL56" s="241"/>
      <c r="AM56" s="241"/>
      <c r="AN56" s="241"/>
      <c r="AO56" s="241"/>
      <c r="AP56" s="241"/>
      <c r="AQ56" s="241"/>
      <c r="AR56" s="241"/>
      <c r="AS56" s="241"/>
      <c r="AT56" s="241"/>
      <c r="AU56" s="241"/>
      <c r="AV56" s="241"/>
      <c r="AW56" s="241"/>
      <c r="AX56" s="241"/>
      <c r="AY56" s="241"/>
      <c r="AZ56" s="241"/>
      <c r="BA56" s="241"/>
      <c r="BB56" s="241"/>
      <c r="BC56" s="241"/>
      <c r="BD56" s="241"/>
      <c r="BE56" s="241"/>
      <c r="BF56" s="241"/>
      <c r="BG56" s="241"/>
    </row>
    <row r="57" s="214" customFormat="1" ht="14.1" customHeight="1" spans="1:59">
      <c r="A57" s="225" t="s">
        <v>23</v>
      </c>
      <c r="B57" s="225" t="s">
        <v>85</v>
      </c>
      <c r="C57" s="228" t="s">
        <v>98</v>
      </c>
      <c r="D57" s="228">
        <v>127347</v>
      </c>
      <c r="E57" s="188" t="s">
        <v>239</v>
      </c>
      <c r="F57" s="189">
        <v>50000</v>
      </c>
      <c r="G57" s="188" t="s">
        <v>17</v>
      </c>
      <c r="H57" s="166">
        <v>32340</v>
      </c>
      <c r="I57" s="211">
        <f>Таблица2[[#This Row],[Рекомендуемая розничная цена за пачку                            (руб.с НДС)]]*(1-0.25)</f>
        <v>24255</v>
      </c>
      <c r="J57" s="212">
        <f>Таблица2[[#This Row],[Рекомендуемая розничная цена за пачку                            (руб.с НДС)]]*0.8</f>
        <v>25872</v>
      </c>
      <c r="K57" s="213">
        <f>Таблица2[[#This Row],[Рекомендуемая розничная цена за пачку                            (руб.с НДС)]]*0.85</f>
        <v>27489</v>
      </c>
      <c r="L57" s="241"/>
      <c r="M57" s="241"/>
      <c r="N57" s="241"/>
      <c r="O57" s="241"/>
      <c r="P57" s="241"/>
      <c r="Q57" s="241"/>
      <c r="R57" s="241"/>
      <c r="S57" s="241"/>
      <c r="T57" s="241"/>
      <c r="U57" s="241"/>
      <c r="V57" s="241"/>
      <c r="W57" s="241"/>
      <c r="X57" s="241"/>
      <c r="Y57" s="241"/>
      <c r="Z57" s="241"/>
      <c r="AA57" s="241"/>
      <c r="AB57" s="241"/>
      <c r="AC57" s="241"/>
      <c r="AD57" s="241"/>
      <c r="AE57" s="241"/>
      <c r="AF57" s="241"/>
      <c r="AG57" s="241"/>
      <c r="AH57" s="241"/>
      <c r="AI57" s="241"/>
      <c r="AJ57" s="241"/>
      <c r="AK57" s="241"/>
      <c r="AL57" s="241"/>
      <c r="AM57" s="241"/>
      <c r="AN57" s="241"/>
      <c r="AO57" s="241"/>
      <c r="AP57" s="241"/>
      <c r="AQ57" s="241"/>
      <c r="AR57" s="241"/>
      <c r="AS57" s="241"/>
      <c r="AT57" s="241"/>
      <c r="AU57" s="241"/>
      <c r="AV57" s="241"/>
      <c r="AW57" s="241"/>
      <c r="AX57" s="241"/>
      <c r="AY57" s="241"/>
      <c r="AZ57" s="241"/>
      <c r="BA57" s="241"/>
      <c r="BB57" s="241"/>
      <c r="BC57" s="241"/>
      <c r="BD57" s="241"/>
      <c r="BE57" s="241"/>
      <c r="BF57" s="241"/>
      <c r="BG57" s="241"/>
    </row>
    <row r="58" s="214" customFormat="1" ht="14.1" customHeight="1" spans="1:59">
      <c r="A58" s="225" t="s">
        <v>23</v>
      </c>
      <c r="B58" s="225" t="s">
        <v>85</v>
      </c>
      <c r="C58" s="228" t="s">
        <v>90</v>
      </c>
      <c r="D58" s="228">
        <v>215925</v>
      </c>
      <c r="E58" s="188" t="s">
        <v>91</v>
      </c>
      <c r="F58" s="189">
        <v>5000</v>
      </c>
      <c r="G58" s="188" t="s">
        <v>17</v>
      </c>
      <c r="H58" s="166">
        <v>3171</v>
      </c>
      <c r="I58" s="211">
        <f>Таблица2[[#This Row],[Рекомендуемая розничная цена за пачку                            (руб.с НДС)]]*(1-0.25)</f>
        <v>2378.25</v>
      </c>
      <c r="J58" s="212">
        <f>Таблица2[[#This Row],[Рекомендуемая розничная цена за пачку                            (руб.с НДС)]]*0.8</f>
        <v>2536.8</v>
      </c>
      <c r="K58" s="213">
        <f>Таблица2[[#This Row],[Рекомендуемая розничная цена за пачку                            (руб.с НДС)]]*0.85</f>
        <v>2695.35</v>
      </c>
      <c r="L58" s="241"/>
      <c r="M58" s="241"/>
      <c r="N58" s="241"/>
      <c r="O58" s="241"/>
      <c r="P58" s="241"/>
      <c r="Q58" s="241"/>
      <c r="R58" s="241"/>
      <c r="S58" s="241"/>
      <c r="T58" s="241"/>
      <c r="U58" s="241"/>
      <c r="V58" s="241"/>
      <c r="W58" s="241"/>
      <c r="X58" s="241"/>
      <c r="Y58" s="241"/>
      <c r="Z58" s="241"/>
      <c r="AA58" s="241"/>
      <c r="AB58" s="241"/>
      <c r="AC58" s="241"/>
      <c r="AD58" s="241"/>
      <c r="AE58" s="241"/>
      <c r="AF58" s="241"/>
      <c r="AG58" s="241"/>
      <c r="AH58" s="241"/>
      <c r="AI58" s="241"/>
      <c r="AJ58" s="241"/>
      <c r="AK58" s="241"/>
      <c r="AL58" s="241"/>
      <c r="AM58" s="241"/>
      <c r="AN58" s="241"/>
      <c r="AO58" s="241"/>
      <c r="AP58" s="241"/>
      <c r="AQ58" s="241"/>
      <c r="AR58" s="241"/>
      <c r="AS58" s="241"/>
      <c r="AT58" s="241"/>
      <c r="AU58" s="241"/>
      <c r="AV58" s="241"/>
      <c r="AW58" s="241"/>
      <c r="AX58" s="241"/>
      <c r="AY58" s="241"/>
      <c r="AZ58" s="241"/>
      <c r="BA58" s="241"/>
      <c r="BB58" s="241"/>
      <c r="BC58" s="241"/>
      <c r="BD58" s="241"/>
      <c r="BE58" s="241"/>
      <c r="BF58" s="241"/>
      <c r="BG58" s="241"/>
    </row>
    <row r="59" s="214" customFormat="1" ht="14.1" customHeight="1" spans="1:59">
      <c r="A59" s="225" t="s">
        <v>23</v>
      </c>
      <c r="B59" s="225" t="s">
        <v>85</v>
      </c>
      <c r="C59" s="228" t="s">
        <v>90</v>
      </c>
      <c r="D59" s="228">
        <v>892262</v>
      </c>
      <c r="E59" s="188" t="s">
        <v>91</v>
      </c>
      <c r="F59" s="189">
        <v>50000</v>
      </c>
      <c r="G59" s="188" t="s">
        <v>17</v>
      </c>
      <c r="H59" s="166">
        <v>31159</v>
      </c>
      <c r="I59" s="211">
        <f>Таблица2[[#This Row],[Рекомендуемая розничная цена за пачку                            (руб.с НДС)]]*(1-0.25)</f>
        <v>23369.25</v>
      </c>
      <c r="J59" s="212">
        <f>Таблица2[[#This Row],[Рекомендуемая розничная цена за пачку                            (руб.с НДС)]]*0.8</f>
        <v>24927.2</v>
      </c>
      <c r="K59" s="213">
        <f>Таблица2[[#This Row],[Рекомендуемая розничная цена за пачку                            (руб.с НДС)]]*0.85</f>
        <v>26485.15</v>
      </c>
      <c r="L59" s="241"/>
      <c r="M59" s="241"/>
      <c r="N59" s="241"/>
      <c r="O59" s="241"/>
      <c r="P59" s="241"/>
      <c r="Q59" s="241"/>
      <c r="R59" s="241"/>
      <c r="S59" s="241"/>
      <c r="T59" s="241"/>
      <c r="U59" s="241"/>
      <c r="V59" s="241"/>
      <c r="W59" s="241"/>
      <c r="X59" s="241"/>
      <c r="Y59" s="241"/>
      <c r="Z59" s="241"/>
      <c r="AA59" s="241"/>
      <c r="AB59" s="241"/>
      <c r="AC59" s="241"/>
      <c r="AD59" s="241"/>
      <c r="AE59" s="241"/>
      <c r="AF59" s="241"/>
      <c r="AG59" s="241"/>
      <c r="AH59" s="241"/>
      <c r="AI59" s="241"/>
      <c r="AJ59" s="241"/>
      <c r="AK59" s="241"/>
      <c r="AL59" s="241"/>
      <c r="AM59" s="241"/>
      <c r="AN59" s="241"/>
      <c r="AO59" s="241"/>
      <c r="AP59" s="241"/>
      <c r="AQ59" s="241"/>
      <c r="AR59" s="241"/>
      <c r="AS59" s="241"/>
      <c r="AT59" s="241"/>
      <c r="AU59" s="241"/>
      <c r="AV59" s="241"/>
      <c r="AW59" s="241"/>
      <c r="AX59" s="241"/>
      <c r="AY59" s="241"/>
      <c r="AZ59" s="241"/>
      <c r="BA59" s="241"/>
      <c r="BB59" s="241"/>
      <c r="BC59" s="241"/>
      <c r="BD59" s="241"/>
      <c r="BE59" s="241"/>
      <c r="BF59" s="241"/>
      <c r="BG59" s="241"/>
    </row>
    <row r="60" s="214" customFormat="1" ht="14.1" customHeight="1" spans="1:59">
      <c r="A60" s="225" t="s">
        <v>23</v>
      </c>
      <c r="B60" s="225" t="s">
        <v>85</v>
      </c>
      <c r="C60" s="228" t="s">
        <v>90</v>
      </c>
      <c r="D60" s="228">
        <v>236449</v>
      </c>
      <c r="E60" s="191" t="s">
        <v>92</v>
      </c>
      <c r="F60" s="189">
        <v>5000</v>
      </c>
      <c r="G60" s="188" t="s">
        <v>17</v>
      </c>
      <c r="H60" s="166">
        <v>2950</v>
      </c>
      <c r="I60" s="211">
        <f>Таблица2[[#This Row],[Рекомендуемая розничная цена за пачку                            (руб.с НДС)]]*(1-0.25)</f>
        <v>2212.5</v>
      </c>
      <c r="J60" s="212">
        <f>Таблица2[[#This Row],[Рекомендуемая розничная цена за пачку                            (руб.с НДС)]]*0.8</f>
        <v>2360</v>
      </c>
      <c r="K60" s="213">
        <f>Таблица2[[#This Row],[Рекомендуемая розничная цена за пачку                            (руб.с НДС)]]*0.85</f>
        <v>2507.5</v>
      </c>
      <c r="L60" s="241"/>
      <c r="M60" s="241"/>
      <c r="N60" s="241"/>
      <c r="O60" s="241"/>
      <c r="P60" s="241"/>
      <c r="Q60" s="241"/>
      <c r="R60" s="241"/>
      <c r="S60" s="241"/>
      <c r="T60" s="241"/>
      <c r="U60" s="241"/>
      <c r="V60" s="241"/>
      <c r="W60" s="241"/>
      <c r="X60" s="241"/>
      <c r="Y60" s="241"/>
      <c r="Z60" s="241"/>
      <c r="AA60" s="241"/>
      <c r="AB60" s="241"/>
      <c r="AC60" s="241"/>
      <c r="AD60" s="241"/>
      <c r="AE60" s="241"/>
      <c r="AF60" s="241"/>
      <c r="AG60" s="241"/>
      <c r="AH60" s="241"/>
      <c r="AI60" s="241"/>
      <c r="AJ60" s="241"/>
      <c r="AK60" s="241"/>
      <c r="AL60" s="241"/>
      <c r="AM60" s="241"/>
      <c r="AN60" s="241"/>
      <c r="AO60" s="241"/>
      <c r="AP60" s="241"/>
      <c r="AQ60" s="241"/>
      <c r="AR60" s="241"/>
      <c r="AS60" s="241"/>
      <c r="AT60" s="241"/>
      <c r="AU60" s="241"/>
      <c r="AV60" s="241"/>
      <c r="AW60" s="241"/>
      <c r="AX60" s="241"/>
      <c r="AY60" s="241"/>
      <c r="AZ60" s="241"/>
      <c r="BA60" s="241"/>
      <c r="BB60" s="241"/>
      <c r="BC60" s="241"/>
      <c r="BD60" s="241"/>
      <c r="BE60" s="241"/>
      <c r="BF60" s="241"/>
      <c r="BG60" s="241"/>
    </row>
    <row r="61" s="214" customFormat="1" ht="14.1" customHeight="1" spans="1:59">
      <c r="A61" s="225" t="s">
        <v>23</v>
      </c>
      <c r="B61" s="225" t="s">
        <v>85</v>
      </c>
      <c r="C61" s="228" t="s">
        <v>90</v>
      </c>
      <c r="D61" s="228">
        <v>250795</v>
      </c>
      <c r="E61" s="191" t="s">
        <v>94</v>
      </c>
      <c r="F61" s="189">
        <v>5000</v>
      </c>
      <c r="G61" s="188" t="s">
        <v>17</v>
      </c>
      <c r="H61" s="166">
        <v>3300</v>
      </c>
      <c r="I61" s="211">
        <f>Таблица2[[#This Row],[Рекомендуемая розничная цена за пачку                            (руб.с НДС)]]*(1-0.25)</f>
        <v>2475</v>
      </c>
      <c r="J61" s="212">
        <f>Таблица2[[#This Row],[Рекомендуемая розничная цена за пачку                            (руб.с НДС)]]*0.8</f>
        <v>2640</v>
      </c>
      <c r="K61" s="213">
        <f>Таблица2[[#This Row],[Рекомендуемая розничная цена за пачку                            (руб.с НДС)]]*0.85</f>
        <v>2805</v>
      </c>
      <c r="L61" s="241"/>
      <c r="M61" s="241"/>
      <c r="N61" s="241"/>
      <c r="O61" s="241"/>
      <c r="P61" s="241"/>
      <c r="Q61" s="241"/>
      <c r="R61" s="241"/>
      <c r="S61" s="241"/>
      <c r="T61" s="241"/>
      <c r="U61" s="241"/>
      <c r="V61" s="241"/>
      <c r="W61" s="241"/>
      <c r="X61" s="241"/>
      <c r="Y61" s="241"/>
      <c r="Z61" s="241"/>
      <c r="AA61" s="241"/>
      <c r="AB61" s="241"/>
      <c r="AC61" s="241"/>
      <c r="AD61" s="241"/>
      <c r="AE61" s="241"/>
      <c r="AF61" s="241"/>
      <c r="AG61" s="241"/>
      <c r="AH61" s="241"/>
      <c r="AI61" s="241"/>
      <c r="AJ61" s="241"/>
      <c r="AK61" s="241"/>
      <c r="AL61" s="241"/>
      <c r="AM61" s="241"/>
      <c r="AN61" s="241"/>
      <c r="AO61" s="241"/>
      <c r="AP61" s="241"/>
      <c r="AQ61" s="241"/>
      <c r="AR61" s="241"/>
      <c r="AS61" s="241"/>
      <c r="AT61" s="241"/>
      <c r="AU61" s="241"/>
      <c r="AV61" s="241"/>
      <c r="AW61" s="241"/>
      <c r="AX61" s="241"/>
      <c r="AY61" s="241"/>
      <c r="AZ61" s="241"/>
      <c r="BA61" s="241"/>
      <c r="BB61" s="241"/>
      <c r="BC61" s="241"/>
      <c r="BD61" s="241"/>
      <c r="BE61" s="241"/>
      <c r="BF61" s="241"/>
      <c r="BG61" s="241"/>
    </row>
    <row r="62" s="214" customFormat="1" ht="14.1" customHeight="1" spans="1:59">
      <c r="A62" s="225" t="s">
        <v>23</v>
      </c>
      <c r="B62" s="225" t="s">
        <v>85</v>
      </c>
      <c r="C62" s="228" t="s">
        <v>90</v>
      </c>
      <c r="D62" s="228">
        <v>186436</v>
      </c>
      <c r="E62" s="191" t="s">
        <v>95</v>
      </c>
      <c r="F62" s="189">
        <v>5000</v>
      </c>
      <c r="G62" s="188" t="s">
        <v>17</v>
      </c>
      <c r="H62" s="166">
        <v>3550</v>
      </c>
      <c r="I62" s="211">
        <f>Таблица2[[#This Row],[Рекомендуемая розничная цена за пачку                            (руб.с НДС)]]*(1-0.25)</f>
        <v>2662.5</v>
      </c>
      <c r="J62" s="212">
        <f>Таблица2[[#This Row],[Рекомендуемая розничная цена за пачку                            (руб.с НДС)]]*0.8</f>
        <v>2840</v>
      </c>
      <c r="K62" s="213">
        <f>Таблица2[[#This Row],[Рекомендуемая розничная цена за пачку                            (руб.с НДС)]]*0.85</f>
        <v>3017.5</v>
      </c>
      <c r="L62" s="241"/>
      <c r="M62" s="241"/>
      <c r="N62" s="241"/>
      <c r="O62" s="241"/>
      <c r="P62" s="241"/>
      <c r="Q62" s="241"/>
      <c r="R62" s="241"/>
      <c r="S62" s="241"/>
      <c r="T62" s="241"/>
      <c r="U62" s="241"/>
      <c r="V62" s="241"/>
      <c r="W62" s="241"/>
      <c r="X62" s="241"/>
      <c r="Y62" s="241"/>
      <c r="Z62" s="241"/>
      <c r="AA62" s="241"/>
      <c r="AB62" s="241"/>
      <c r="AC62" s="241"/>
      <c r="AD62" s="241"/>
      <c r="AE62" s="241"/>
      <c r="AF62" s="241"/>
      <c r="AG62" s="241"/>
      <c r="AH62" s="241"/>
      <c r="AI62" s="241"/>
      <c r="AJ62" s="241"/>
      <c r="AK62" s="241"/>
      <c r="AL62" s="241"/>
      <c r="AM62" s="241"/>
      <c r="AN62" s="241"/>
      <c r="AO62" s="241"/>
      <c r="AP62" s="241"/>
      <c r="AQ62" s="241"/>
      <c r="AR62" s="241"/>
      <c r="AS62" s="241"/>
      <c r="AT62" s="241"/>
      <c r="AU62" s="241"/>
      <c r="AV62" s="241"/>
      <c r="AW62" s="241"/>
      <c r="AX62" s="241"/>
      <c r="AY62" s="241"/>
      <c r="AZ62" s="241"/>
      <c r="BA62" s="241"/>
      <c r="BB62" s="241"/>
      <c r="BC62" s="241"/>
      <c r="BD62" s="241"/>
      <c r="BE62" s="241"/>
      <c r="BF62" s="241"/>
      <c r="BG62" s="241"/>
    </row>
    <row r="63" s="214" customFormat="1" ht="14.1" customHeight="1" spans="1:59">
      <c r="A63" s="225" t="s">
        <v>23</v>
      </c>
      <c r="B63" s="225" t="s">
        <v>85</v>
      </c>
      <c r="C63" s="228" t="s">
        <v>98</v>
      </c>
      <c r="D63" s="228">
        <v>899244</v>
      </c>
      <c r="E63" s="188" t="s">
        <v>240</v>
      </c>
      <c r="F63" s="239">
        <v>1</v>
      </c>
      <c r="G63" s="188" t="s">
        <v>27</v>
      </c>
      <c r="H63" s="166">
        <v>3311</v>
      </c>
      <c r="I63" s="211">
        <f>Таблица2[[#This Row],[Рекомендуемая розничная цена за пачку                            (руб.с НДС)]]*(1-0.25)</f>
        <v>2483.25</v>
      </c>
      <c r="J63" s="212">
        <f>Таблица2[[#This Row],[Рекомендуемая розничная цена за пачку                            (руб.с НДС)]]*0.8</f>
        <v>2648.8</v>
      </c>
      <c r="K63" s="213">
        <f>Таблица2[[#This Row],[Рекомендуемая розничная цена за пачку                            (руб.с НДС)]]*0.85</f>
        <v>2814.35</v>
      </c>
      <c r="L63" s="241"/>
      <c r="M63" s="241"/>
      <c r="N63" s="241"/>
      <c r="O63" s="241"/>
      <c r="P63" s="241"/>
      <c r="Q63" s="241"/>
      <c r="R63" s="241"/>
      <c r="S63" s="241"/>
      <c r="T63" s="241"/>
      <c r="U63" s="241"/>
      <c r="V63" s="241"/>
      <c r="W63" s="241"/>
      <c r="X63" s="241"/>
      <c r="Y63" s="241"/>
      <c r="Z63" s="241"/>
      <c r="AA63" s="241"/>
      <c r="AB63" s="241"/>
      <c r="AC63" s="241"/>
      <c r="AD63" s="241"/>
      <c r="AE63" s="241"/>
      <c r="AF63" s="241"/>
      <c r="AG63" s="241"/>
      <c r="AH63" s="241"/>
      <c r="AI63" s="241"/>
      <c r="AJ63" s="241"/>
      <c r="AK63" s="241"/>
      <c r="AL63" s="241"/>
      <c r="AM63" s="241"/>
      <c r="AN63" s="241"/>
      <c r="AO63" s="241"/>
      <c r="AP63" s="241"/>
      <c r="AQ63" s="241"/>
      <c r="AR63" s="241"/>
      <c r="AS63" s="241"/>
      <c r="AT63" s="241"/>
      <c r="AU63" s="241"/>
      <c r="AV63" s="241"/>
      <c r="AW63" s="241"/>
      <c r="AX63" s="241"/>
      <c r="AY63" s="241"/>
      <c r="AZ63" s="241"/>
      <c r="BA63" s="241"/>
      <c r="BB63" s="241"/>
      <c r="BC63" s="241"/>
      <c r="BD63" s="241"/>
      <c r="BE63" s="241"/>
      <c r="BF63" s="241"/>
      <c r="BG63" s="241"/>
    </row>
    <row r="64" s="214" customFormat="1" ht="14.1" customHeight="1" spans="1:59">
      <c r="A64" s="225" t="s">
        <v>23</v>
      </c>
      <c r="B64" s="225" t="s">
        <v>85</v>
      </c>
      <c r="C64" s="228" t="s">
        <v>98</v>
      </c>
      <c r="D64" s="228">
        <v>252121</v>
      </c>
      <c r="E64" s="188" t="s">
        <v>240</v>
      </c>
      <c r="F64" s="189">
        <v>5000</v>
      </c>
      <c r="G64" s="188" t="s">
        <v>17</v>
      </c>
      <c r="H64" s="166">
        <v>3439</v>
      </c>
      <c r="I64" s="211">
        <f>Таблица2[[#This Row],[Рекомендуемая розничная цена за пачку                            (руб.с НДС)]]*(1-0.25)</f>
        <v>2579.25</v>
      </c>
      <c r="J64" s="212">
        <f>Таблица2[[#This Row],[Рекомендуемая розничная цена за пачку                            (руб.с НДС)]]*0.8</f>
        <v>2751.2</v>
      </c>
      <c r="K64" s="213">
        <f>Таблица2[[#This Row],[Рекомендуемая розничная цена за пачку                            (руб.с НДС)]]*0.85</f>
        <v>2923.15</v>
      </c>
      <c r="L64" s="241"/>
      <c r="M64" s="241"/>
      <c r="N64" s="241"/>
      <c r="O64" s="241"/>
      <c r="P64" s="241"/>
      <c r="Q64" s="241"/>
      <c r="R64" s="241"/>
      <c r="S64" s="241"/>
      <c r="T64" s="241"/>
      <c r="U64" s="241"/>
      <c r="V64" s="241"/>
      <c r="W64" s="241"/>
      <c r="X64" s="241"/>
      <c r="Y64" s="241"/>
      <c r="Z64" s="241"/>
      <c r="AA64" s="241"/>
      <c r="AB64" s="241"/>
      <c r="AC64" s="241"/>
      <c r="AD64" s="241"/>
      <c r="AE64" s="241"/>
      <c r="AF64" s="241"/>
      <c r="AG64" s="241"/>
      <c r="AH64" s="241"/>
      <c r="AI64" s="241"/>
      <c r="AJ64" s="241"/>
      <c r="AK64" s="241"/>
      <c r="AL64" s="241"/>
      <c r="AM64" s="241"/>
      <c r="AN64" s="241"/>
      <c r="AO64" s="241"/>
      <c r="AP64" s="241"/>
      <c r="AQ64" s="241"/>
      <c r="AR64" s="241"/>
      <c r="AS64" s="241"/>
      <c r="AT64" s="241"/>
      <c r="AU64" s="241"/>
      <c r="AV64" s="241"/>
      <c r="AW64" s="241"/>
      <c r="AX64" s="241"/>
      <c r="AY64" s="241"/>
      <c r="AZ64" s="241"/>
      <c r="BA64" s="241"/>
      <c r="BB64" s="241"/>
      <c r="BC64" s="241"/>
      <c r="BD64" s="241"/>
      <c r="BE64" s="241"/>
      <c r="BF64" s="241"/>
      <c r="BG64" s="241"/>
    </row>
    <row r="65" s="214" customFormat="1" ht="15.6" customHeight="1" spans="1:59">
      <c r="A65" s="225" t="s">
        <v>19</v>
      </c>
      <c r="B65" s="225" t="s">
        <v>85</v>
      </c>
      <c r="C65" s="229" t="s">
        <v>98</v>
      </c>
      <c r="D65" s="228">
        <v>454230</v>
      </c>
      <c r="E65" s="188" t="s">
        <v>99</v>
      </c>
      <c r="F65" s="189">
        <v>100000</v>
      </c>
      <c r="G65" s="188" t="s">
        <v>17</v>
      </c>
      <c r="H65" s="166">
        <v>42174</v>
      </c>
      <c r="I65" s="211">
        <f>Таблица2[[#This Row],[Рекомендуемая розничная цена за пачку                            (руб.с НДС)]]*(1-0.25)</f>
        <v>31630.5</v>
      </c>
      <c r="J65" s="212">
        <f>Таблица2[[#This Row],[Рекомендуемая розничная цена за пачку                            (руб.с НДС)]]*0.8</f>
        <v>33739.2</v>
      </c>
      <c r="K65" s="213">
        <f>Таблица2[[#This Row],[Рекомендуемая розничная цена за пачку                            (руб.с НДС)]]*0.85</f>
        <v>35847.9</v>
      </c>
      <c r="L65" s="241"/>
      <c r="M65" s="241"/>
      <c r="N65" s="241"/>
      <c r="O65" s="241"/>
      <c r="P65" s="241"/>
      <c r="Q65" s="241"/>
      <c r="R65" s="241"/>
      <c r="S65" s="241"/>
      <c r="T65" s="241"/>
      <c r="U65" s="241"/>
      <c r="V65" s="241"/>
      <c r="W65" s="241"/>
      <c r="X65" s="241"/>
      <c r="Y65" s="241"/>
      <c r="Z65" s="241"/>
      <c r="AA65" s="241"/>
      <c r="AB65" s="241"/>
      <c r="AC65" s="241"/>
      <c r="AD65" s="241"/>
      <c r="AE65" s="241"/>
      <c r="AF65" s="241"/>
      <c r="AG65" s="241"/>
      <c r="AH65" s="241"/>
      <c r="AI65" s="241"/>
      <c r="AJ65" s="241"/>
      <c r="AK65" s="241"/>
      <c r="AL65" s="241"/>
      <c r="AM65" s="241"/>
      <c r="AN65" s="241"/>
      <c r="AO65" s="241"/>
      <c r="AP65" s="241"/>
      <c r="AQ65" s="241"/>
      <c r="AR65" s="241"/>
      <c r="AS65" s="241"/>
      <c r="AT65" s="241"/>
      <c r="AU65" s="241"/>
      <c r="AV65" s="241"/>
      <c r="AW65" s="241"/>
      <c r="AX65" s="241"/>
      <c r="AY65" s="241"/>
      <c r="AZ65" s="241"/>
      <c r="BA65" s="241"/>
      <c r="BB65" s="241"/>
      <c r="BC65" s="241"/>
      <c r="BD65" s="241"/>
      <c r="BE65" s="241"/>
      <c r="BF65" s="241"/>
      <c r="BG65" s="241"/>
    </row>
    <row r="66" s="214" customFormat="1" ht="14.1" customHeight="1" spans="1:59">
      <c r="A66" s="225" t="s">
        <v>19</v>
      </c>
      <c r="B66" s="225" t="s">
        <v>241</v>
      </c>
      <c r="C66" s="229" t="s">
        <v>242</v>
      </c>
      <c r="D66" s="228">
        <v>447841</v>
      </c>
      <c r="E66" s="188" t="s">
        <v>243</v>
      </c>
      <c r="F66" s="189">
        <v>250000</v>
      </c>
      <c r="G66" s="188" t="s">
        <v>17</v>
      </c>
      <c r="H66" s="166">
        <v>14086</v>
      </c>
      <c r="I66" s="211">
        <f>Таблица2[[#This Row],[Рекомендуемая розничная цена за пачку                            (руб.с НДС)]]*(1-0.25)</f>
        <v>10564.5</v>
      </c>
      <c r="J66" s="212">
        <f>Таблица2[[#This Row],[Рекомендуемая розничная цена за пачку                            (руб.с НДС)]]*0.8</f>
        <v>11268.8</v>
      </c>
      <c r="K66" s="213">
        <f>Таблица2[[#This Row],[Рекомендуемая розничная цена за пачку                            (руб.с НДС)]]*0.85</f>
        <v>11973.1</v>
      </c>
      <c r="L66" s="241"/>
      <c r="M66" s="241"/>
      <c r="N66" s="241"/>
      <c r="O66" s="241"/>
      <c r="P66" s="241"/>
      <c r="Q66" s="241"/>
      <c r="R66" s="241"/>
      <c r="S66" s="241"/>
      <c r="T66" s="241"/>
      <c r="U66" s="241"/>
      <c r="V66" s="241"/>
      <c r="W66" s="241"/>
      <c r="X66" s="241"/>
      <c r="Y66" s="241"/>
      <c r="Z66" s="241"/>
      <c r="AA66" s="241"/>
      <c r="AB66" s="241"/>
      <c r="AC66" s="241"/>
      <c r="AD66" s="241"/>
      <c r="AE66" s="241"/>
      <c r="AF66" s="241"/>
      <c r="AG66" s="241"/>
      <c r="AH66" s="241"/>
      <c r="AI66" s="241"/>
      <c r="AJ66" s="241"/>
      <c r="AK66" s="241"/>
      <c r="AL66" s="241"/>
      <c r="AM66" s="241"/>
      <c r="AN66" s="241"/>
      <c r="AO66" s="241"/>
      <c r="AP66" s="241"/>
      <c r="AQ66" s="241"/>
      <c r="AR66" s="241"/>
      <c r="AS66" s="241"/>
      <c r="AT66" s="241"/>
      <c r="AU66" s="241"/>
      <c r="AV66" s="241"/>
      <c r="AW66" s="241"/>
      <c r="AX66" s="241"/>
      <c r="AY66" s="241"/>
      <c r="AZ66" s="241"/>
      <c r="BA66" s="241"/>
      <c r="BB66" s="241"/>
      <c r="BC66" s="241"/>
      <c r="BD66" s="241"/>
      <c r="BE66" s="241"/>
      <c r="BF66" s="241"/>
      <c r="BG66" s="241"/>
    </row>
    <row r="67" s="214" customFormat="1" ht="14.1" customHeight="1" spans="1:59">
      <c r="A67" s="225" t="s">
        <v>19</v>
      </c>
      <c r="B67" s="226" t="s">
        <v>100</v>
      </c>
      <c r="C67" s="235" t="s">
        <v>101</v>
      </c>
      <c r="D67" s="228"/>
      <c r="E67" s="188" t="s">
        <v>244</v>
      </c>
      <c r="F67" s="189">
        <v>100000</v>
      </c>
      <c r="G67" s="188" t="s">
        <v>17</v>
      </c>
      <c r="H67" s="166">
        <v>5609</v>
      </c>
      <c r="I67" s="211">
        <f>Таблица2[[#This Row],[Рекомендуемая розничная цена за пачку                            (руб.с НДС)]]*(1-0.25)</f>
        <v>4206.75</v>
      </c>
      <c r="J67" s="212">
        <f>Таблица2[[#This Row],[Рекомендуемая розничная цена за пачку                            (руб.с НДС)]]*0.8</f>
        <v>4487.2</v>
      </c>
      <c r="K67" s="213">
        <f>Таблица2[[#This Row],[Рекомендуемая розничная цена за пачку                            (руб.с НДС)]]*0.85</f>
        <v>4767.65</v>
      </c>
      <c r="L67" s="241"/>
      <c r="M67" s="241"/>
      <c r="N67" s="241"/>
      <c r="O67" s="241"/>
      <c r="P67" s="241"/>
      <c r="Q67" s="241"/>
      <c r="R67" s="241"/>
      <c r="S67" s="241"/>
      <c r="T67" s="241"/>
      <c r="U67" s="241"/>
      <c r="V67" s="241"/>
      <c r="W67" s="241"/>
      <c r="X67" s="241"/>
      <c r="Y67" s="241"/>
      <c r="Z67" s="241"/>
      <c r="AA67" s="241"/>
      <c r="AB67" s="241"/>
      <c r="AC67" s="241"/>
      <c r="AD67" s="241"/>
      <c r="AE67" s="241"/>
      <c r="AF67" s="241"/>
      <c r="AG67" s="241"/>
      <c r="AH67" s="241"/>
      <c r="AI67" s="241"/>
      <c r="AJ67" s="241"/>
      <c r="AK67" s="241"/>
      <c r="AL67" s="241"/>
      <c r="AM67" s="241"/>
      <c r="AN67" s="241"/>
      <c r="AO67" s="241"/>
      <c r="AP67" s="241"/>
      <c r="AQ67" s="241"/>
      <c r="AR67" s="241"/>
      <c r="AS67" s="241"/>
      <c r="AT67" s="241"/>
      <c r="AU67" s="241"/>
      <c r="AV67" s="241"/>
      <c r="AW67" s="241"/>
      <c r="AX67" s="241"/>
      <c r="AY67" s="241"/>
      <c r="AZ67" s="241"/>
      <c r="BA67" s="241"/>
      <c r="BB67" s="241"/>
      <c r="BC67" s="241"/>
      <c r="BD67" s="241"/>
      <c r="BE67" s="241"/>
      <c r="BF67" s="241"/>
      <c r="BG67" s="241"/>
    </row>
    <row r="68" s="214" customFormat="1" ht="14.1" customHeight="1" spans="1:59">
      <c r="A68" s="225" t="s">
        <v>19</v>
      </c>
      <c r="B68" s="226" t="s">
        <v>100</v>
      </c>
      <c r="C68" s="235" t="s">
        <v>101</v>
      </c>
      <c r="D68" s="228"/>
      <c r="E68" s="188" t="s">
        <v>244</v>
      </c>
      <c r="F68" s="189">
        <v>500000</v>
      </c>
      <c r="G68" s="188" t="s">
        <v>17</v>
      </c>
      <c r="H68" s="166">
        <v>28038</v>
      </c>
      <c r="I68" s="211">
        <f>Таблица2[[#This Row],[Рекомендуемая розничная цена за пачку                            (руб.с НДС)]]*(1-0.25)</f>
        <v>21028.5</v>
      </c>
      <c r="J68" s="212">
        <f>Таблица2[[#This Row],[Рекомендуемая розничная цена за пачку                            (руб.с НДС)]]*0.8</f>
        <v>22430.4</v>
      </c>
      <c r="K68" s="213">
        <f>Таблица2[[#This Row],[Рекомендуемая розничная цена за пачку                            (руб.с НДС)]]*0.85</f>
        <v>23832.3</v>
      </c>
      <c r="L68" s="241"/>
      <c r="M68" s="241"/>
      <c r="N68" s="241"/>
      <c r="O68" s="241"/>
      <c r="P68" s="241"/>
      <c r="Q68" s="241"/>
      <c r="R68" s="241"/>
      <c r="S68" s="241"/>
      <c r="T68" s="241"/>
      <c r="U68" s="241"/>
      <c r="V68" s="241"/>
      <c r="W68" s="241"/>
      <c r="X68" s="241"/>
      <c r="Y68" s="241"/>
      <c r="Z68" s="241"/>
      <c r="AA68" s="241"/>
      <c r="AB68" s="241"/>
      <c r="AC68" s="241"/>
      <c r="AD68" s="241"/>
      <c r="AE68" s="241"/>
      <c r="AF68" s="241"/>
      <c r="AG68" s="241"/>
      <c r="AH68" s="241"/>
      <c r="AI68" s="241"/>
      <c r="AJ68" s="241"/>
      <c r="AK68" s="241"/>
      <c r="AL68" s="241"/>
      <c r="AM68" s="241"/>
      <c r="AN68" s="241"/>
      <c r="AO68" s="241"/>
      <c r="AP68" s="241"/>
      <c r="AQ68" s="241"/>
      <c r="AR68" s="241"/>
      <c r="AS68" s="241"/>
      <c r="AT68" s="241"/>
      <c r="AU68" s="241"/>
      <c r="AV68" s="241"/>
      <c r="AW68" s="241"/>
      <c r="AX68" s="241"/>
      <c r="AY68" s="241"/>
      <c r="AZ68" s="241"/>
      <c r="BA68" s="241"/>
      <c r="BB68" s="241"/>
      <c r="BC68" s="241"/>
      <c r="BD68" s="241"/>
      <c r="BE68" s="241"/>
      <c r="BF68" s="241"/>
      <c r="BG68" s="241"/>
    </row>
    <row r="69" s="214" customFormat="1" ht="14.1" customHeight="1" spans="1:59">
      <c r="A69" s="225" t="s">
        <v>19</v>
      </c>
      <c r="B69" s="231" t="s">
        <v>100</v>
      </c>
      <c r="C69" s="232" t="s">
        <v>204</v>
      </c>
      <c r="D69" s="228"/>
      <c r="E69" s="190" t="s">
        <v>102</v>
      </c>
      <c r="F69" s="189">
        <v>100000</v>
      </c>
      <c r="G69" s="188" t="s">
        <v>17</v>
      </c>
      <c r="H69" s="166">
        <v>5324</v>
      </c>
      <c r="I69" s="242">
        <f>Таблица2[[#This Row],[Рекомендуемая розничная цена за пачку                            (руб.с НДС)]]*0.65</f>
        <v>3460.6</v>
      </c>
      <c r="J69" s="243">
        <f>Таблица2[[#This Row],[25]]</f>
        <v>3460.6</v>
      </c>
      <c r="K69" s="244">
        <f>Таблица2[[#This Row],[20]]</f>
        <v>3460.6</v>
      </c>
      <c r="L69" s="241"/>
      <c r="M69" s="241"/>
      <c r="N69" s="241"/>
      <c r="O69" s="241"/>
      <c r="P69" s="241"/>
      <c r="Q69" s="241"/>
      <c r="R69" s="241"/>
      <c r="S69" s="241"/>
      <c r="T69" s="241"/>
      <c r="U69" s="241"/>
      <c r="V69" s="241"/>
      <c r="W69" s="241"/>
      <c r="X69" s="241"/>
      <c r="Y69" s="241"/>
      <c r="Z69" s="241"/>
      <c r="AA69" s="241"/>
      <c r="AB69" s="241"/>
      <c r="AC69" s="241"/>
      <c r="AD69" s="241"/>
      <c r="AE69" s="241"/>
      <c r="AF69" s="241"/>
      <c r="AG69" s="241"/>
      <c r="AH69" s="241"/>
      <c r="AI69" s="241"/>
      <c r="AJ69" s="241"/>
      <c r="AK69" s="241"/>
      <c r="AL69" s="241"/>
      <c r="AM69" s="241"/>
      <c r="AN69" s="241"/>
      <c r="AO69" s="241"/>
      <c r="AP69" s="241"/>
      <c r="AQ69" s="241"/>
      <c r="AR69" s="241"/>
      <c r="AS69" s="241"/>
      <c r="AT69" s="241"/>
      <c r="AU69" s="241"/>
      <c r="AV69" s="241"/>
      <c r="AW69" s="241"/>
      <c r="AX69" s="241"/>
      <c r="AY69" s="241"/>
      <c r="AZ69" s="241"/>
      <c r="BA69" s="241"/>
      <c r="BB69" s="241"/>
      <c r="BC69" s="241"/>
      <c r="BD69" s="241"/>
      <c r="BE69" s="241"/>
      <c r="BF69" s="241"/>
      <c r="BG69" s="241"/>
    </row>
    <row r="70" s="214" customFormat="1" ht="14.1" customHeight="1" spans="1:59">
      <c r="A70" s="225" t="s">
        <v>19</v>
      </c>
      <c r="B70" s="231" t="s">
        <v>100</v>
      </c>
      <c r="C70" s="232" t="s">
        <v>204</v>
      </c>
      <c r="D70" s="228"/>
      <c r="E70" s="190" t="s">
        <v>102</v>
      </c>
      <c r="F70" s="189">
        <v>500000</v>
      </c>
      <c r="G70" s="188" t="s">
        <v>17</v>
      </c>
      <c r="H70" s="166">
        <v>26619</v>
      </c>
      <c r="I70" s="242">
        <f>Таблица2[[#This Row],[Рекомендуемая розничная цена за пачку                            (руб.с НДС)]]*0.65</f>
        <v>17302.35</v>
      </c>
      <c r="J70" s="243">
        <f>Таблица2[[#This Row],[25]]</f>
        <v>17302.35</v>
      </c>
      <c r="K70" s="244">
        <f>Таблица2[[#This Row],[20]]</f>
        <v>17302.35</v>
      </c>
      <c r="L70" s="241"/>
      <c r="M70" s="241"/>
      <c r="N70" s="241"/>
      <c r="O70" s="241"/>
      <c r="P70" s="241"/>
      <c r="Q70" s="241"/>
      <c r="R70" s="241"/>
      <c r="S70" s="241"/>
      <c r="T70" s="241"/>
      <c r="U70" s="241"/>
      <c r="V70" s="241"/>
      <c r="W70" s="241"/>
      <c r="X70" s="241"/>
      <c r="Y70" s="241"/>
      <c r="Z70" s="241"/>
      <c r="AA70" s="241"/>
      <c r="AB70" s="241"/>
      <c r="AC70" s="241"/>
      <c r="AD70" s="241"/>
      <c r="AE70" s="241"/>
      <c r="AF70" s="241"/>
      <c r="AG70" s="241"/>
      <c r="AH70" s="241"/>
      <c r="AI70" s="241"/>
      <c r="AJ70" s="241"/>
      <c r="AK70" s="241"/>
      <c r="AL70" s="241"/>
      <c r="AM70" s="241"/>
      <c r="AN70" s="241"/>
      <c r="AO70" s="241"/>
      <c r="AP70" s="241"/>
      <c r="AQ70" s="241"/>
      <c r="AR70" s="241"/>
      <c r="AS70" s="241"/>
      <c r="AT70" s="241"/>
      <c r="AU70" s="241"/>
      <c r="AV70" s="241"/>
      <c r="AW70" s="241"/>
      <c r="AX70" s="241"/>
      <c r="AY70" s="241"/>
      <c r="AZ70" s="241"/>
      <c r="BA70" s="241"/>
      <c r="BB70" s="241"/>
      <c r="BC70" s="241"/>
      <c r="BD70" s="241"/>
      <c r="BE70" s="241"/>
      <c r="BF70" s="241"/>
      <c r="BG70" s="241"/>
    </row>
    <row r="71" s="214" customFormat="1" ht="14.1" customHeight="1" spans="1:59">
      <c r="A71" s="225" t="s">
        <v>23</v>
      </c>
      <c r="B71" s="231" t="s">
        <v>100</v>
      </c>
      <c r="C71" s="228" t="s">
        <v>103</v>
      </c>
      <c r="D71" s="228"/>
      <c r="E71" s="188" t="s">
        <v>104</v>
      </c>
      <c r="F71" s="189">
        <v>100000</v>
      </c>
      <c r="G71" s="188" t="s">
        <v>17</v>
      </c>
      <c r="H71" s="166">
        <v>4730</v>
      </c>
      <c r="I71" s="211">
        <f>Таблица2[[#This Row],[Рекомендуемая розничная цена за пачку                            (руб.с НДС)]]*(1-0.25)</f>
        <v>3547.5</v>
      </c>
      <c r="J71" s="212">
        <f>Таблица2[[#This Row],[Рекомендуемая розничная цена за пачку                            (руб.с НДС)]]*0.8</f>
        <v>3784</v>
      </c>
      <c r="K71" s="213">
        <f>Таблица2[[#This Row],[Рекомендуемая розничная цена за пачку                            (руб.с НДС)]]*0.85</f>
        <v>4020.5</v>
      </c>
      <c r="L71" s="241"/>
      <c r="M71" s="241"/>
      <c r="N71" s="241"/>
      <c r="O71" s="241"/>
      <c r="P71" s="241"/>
      <c r="Q71" s="241"/>
      <c r="R71" s="241"/>
      <c r="S71" s="241"/>
      <c r="T71" s="241"/>
      <c r="U71" s="241"/>
      <c r="V71" s="241"/>
      <c r="W71" s="241"/>
      <c r="X71" s="241"/>
      <c r="Y71" s="241"/>
      <c r="Z71" s="241"/>
      <c r="AA71" s="241"/>
      <c r="AB71" s="241"/>
      <c r="AC71" s="241"/>
      <c r="AD71" s="241"/>
      <c r="AE71" s="241"/>
      <c r="AF71" s="241"/>
      <c r="AG71" s="241"/>
      <c r="AH71" s="241"/>
      <c r="AI71" s="241"/>
      <c r="AJ71" s="241"/>
      <c r="AK71" s="241"/>
      <c r="AL71" s="241"/>
      <c r="AM71" s="241"/>
      <c r="AN71" s="241"/>
      <c r="AO71" s="241"/>
      <c r="AP71" s="241"/>
      <c r="AQ71" s="241"/>
      <c r="AR71" s="241"/>
      <c r="AS71" s="241"/>
      <c r="AT71" s="241"/>
      <c r="AU71" s="241"/>
      <c r="AV71" s="241"/>
      <c r="AW71" s="241"/>
      <c r="AX71" s="241"/>
      <c r="AY71" s="241"/>
      <c r="AZ71" s="241"/>
      <c r="BA71" s="241"/>
      <c r="BB71" s="241"/>
      <c r="BC71" s="241"/>
      <c r="BD71" s="241"/>
      <c r="BE71" s="241"/>
      <c r="BF71" s="241"/>
      <c r="BG71" s="241"/>
    </row>
    <row r="72" s="214" customFormat="1" ht="14.1" customHeight="1" spans="1:59">
      <c r="A72" s="225" t="s">
        <v>23</v>
      </c>
      <c r="B72" s="231" t="s">
        <v>100</v>
      </c>
      <c r="C72" s="228" t="s">
        <v>103</v>
      </c>
      <c r="D72" s="228">
        <v>114909</v>
      </c>
      <c r="E72" s="188" t="s">
        <v>245</v>
      </c>
      <c r="F72" s="239">
        <v>0.5</v>
      </c>
      <c r="G72" s="188" t="s">
        <v>27</v>
      </c>
      <c r="H72" s="166">
        <v>2748</v>
      </c>
      <c r="I72" s="211">
        <f>Таблица2[[#This Row],[Рекомендуемая розничная цена за пачку                            (руб.с НДС)]]*(1-0.25)</f>
        <v>2061</v>
      </c>
      <c r="J72" s="212">
        <f>Таблица2[[#This Row],[Рекомендуемая розничная цена за пачку                            (руб.с НДС)]]*0.8</f>
        <v>2198.4</v>
      </c>
      <c r="K72" s="213">
        <f>Таблица2[[#This Row],[Рекомендуемая розничная цена за пачку                            (руб.с НДС)]]*0.85</f>
        <v>2335.8</v>
      </c>
      <c r="L72" s="241"/>
      <c r="M72" s="241"/>
      <c r="N72" s="241"/>
      <c r="O72" s="241"/>
      <c r="P72" s="241"/>
      <c r="Q72" s="241"/>
      <c r="R72" s="241"/>
      <c r="S72" s="241"/>
      <c r="T72" s="241"/>
      <c r="U72" s="241"/>
      <c r="V72" s="241"/>
      <c r="W72" s="241"/>
      <c r="X72" s="241"/>
      <c r="Y72" s="241"/>
      <c r="Z72" s="241"/>
      <c r="AA72" s="241"/>
      <c r="AB72" s="241"/>
      <c r="AC72" s="241"/>
      <c r="AD72" s="241"/>
      <c r="AE72" s="241"/>
      <c r="AF72" s="241"/>
      <c r="AG72" s="241"/>
      <c r="AH72" s="241"/>
      <c r="AI72" s="241"/>
      <c r="AJ72" s="241"/>
      <c r="AK72" s="241"/>
      <c r="AL72" s="241"/>
      <c r="AM72" s="241"/>
      <c r="AN72" s="241"/>
      <c r="AO72" s="241"/>
      <c r="AP72" s="241"/>
      <c r="AQ72" s="241"/>
      <c r="AR72" s="241"/>
      <c r="AS72" s="241"/>
      <c r="AT72" s="241"/>
      <c r="AU72" s="241"/>
      <c r="AV72" s="241"/>
      <c r="AW72" s="241"/>
      <c r="AX72" s="241"/>
      <c r="AY72" s="241"/>
      <c r="AZ72" s="241"/>
      <c r="BA72" s="241"/>
      <c r="BB72" s="241"/>
      <c r="BC72" s="241"/>
      <c r="BD72" s="241"/>
      <c r="BE72" s="241"/>
      <c r="BF72" s="241"/>
      <c r="BG72" s="241"/>
    </row>
    <row r="73" s="214" customFormat="1" ht="14.1" customHeight="1" spans="1:59">
      <c r="A73" s="225" t="s">
        <v>19</v>
      </c>
      <c r="B73" s="226" t="s">
        <v>100</v>
      </c>
      <c r="C73" s="235" t="s">
        <v>107</v>
      </c>
      <c r="D73" s="228"/>
      <c r="E73" s="191" t="s">
        <v>108</v>
      </c>
      <c r="F73" s="189">
        <v>500000</v>
      </c>
      <c r="G73" s="188" t="s">
        <v>17</v>
      </c>
      <c r="H73" s="166">
        <v>26950</v>
      </c>
      <c r="I73" s="211">
        <f>Таблица2[[#This Row],[Рекомендуемая розничная цена за пачку                            (руб.с НДС)]]*(1-0.25)</f>
        <v>20212.5</v>
      </c>
      <c r="J73" s="212">
        <f>Таблица2[[#This Row],[Рекомендуемая розничная цена за пачку                            (руб.с НДС)]]*0.8</f>
        <v>21560</v>
      </c>
      <c r="K73" s="213">
        <f>Таблица2[[#This Row],[Рекомендуемая розничная цена за пачку                            (руб.с НДС)]]*0.85</f>
        <v>22907.5</v>
      </c>
      <c r="L73" s="241"/>
      <c r="M73" s="241"/>
      <c r="N73" s="241"/>
      <c r="O73" s="241"/>
      <c r="P73" s="241"/>
      <c r="Q73" s="241"/>
      <c r="R73" s="241"/>
      <c r="S73" s="241"/>
      <c r="T73" s="241"/>
      <c r="U73" s="241"/>
      <c r="V73" s="241"/>
      <c r="W73" s="241"/>
      <c r="X73" s="241"/>
      <c r="Y73" s="241"/>
      <c r="Z73" s="241"/>
      <c r="AA73" s="241"/>
      <c r="AB73" s="241"/>
      <c r="AC73" s="241"/>
      <c r="AD73" s="241"/>
      <c r="AE73" s="241"/>
      <c r="AF73" s="241"/>
      <c r="AG73" s="241"/>
      <c r="AH73" s="241"/>
      <c r="AI73" s="241"/>
      <c r="AJ73" s="241"/>
      <c r="AK73" s="241"/>
      <c r="AL73" s="241"/>
      <c r="AM73" s="241"/>
      <c r="AN73" s="241"/>
      <c r="AO73" s="241"/>
      <c r="AP73" s="241"/>
      <c r="AQ73" s="241"/>
      <c r="AR73" s="241"/>
      <c r="AS73" s="241"/>
      <c r="AT73" s="241"/>
      <c r="AU73" s="241"/>
      <c r="AV73" s="241"/>
      <c r="AW73" s="241"/>
      <c r="AX73" s="241"/>
      <c r="AY73" s="241"/>
      <c r="AZ73" s="241"/>
      <c r="BA73" s="241"/>
      <c r="BB73" s="241"/>
      <c r="BC73" s="241"/>
      <c r="BD73" s="241"/>
      <c r="BE73" s="241"/>
      <c r="BF73" s="241"/>
      <c r="BG73" s="241"/>
    </row>
    <row r="74" s="214" customFormat="1" ht="14.1" customHeight="1" spans="1:59">
      <c r="A74" s="225" t="s">
        <v>19</v>
      </c>
      <c r="B74" s="226" t="s">
        <v>100</v>
      </c>
      <c r="C74" s="235" t="s">
        <v>101</v>
      </c>
      <c r="D74" s="228"/>
      <c r="E74" s="188" t="s">
        <v>246</v>
      </c>
      <c r="F74" s="189">
        <v>100000</v>
      </c>
      <c r="G74" s="188" t="s">
        <v>17</v>
      </c>
      <c r="H74" s="166">
        <v>6130</v>
      </c>
      <c r="I74" s="211">
        <f>Таблица2[[#This Row],[Рекомендуемая розничная цена за пачку                            (руб.с НДС)]]*(1-0.25)</f>
        <v>4597.5</v>
      </c>
      <c r="J74" s="212">
        <f>Таблица2[[#This Row],[Рекомендуемая розничная цена за пачку                            (руб.с НДС)]]*0.8</f>
        <v>4904</v>
      </c>
      <c r="K74" s="213">
        <f>Таблица2[[#This Row],[Рекомендуемая розничная цена за пачку                            (руб.с НДС)]]*0.85</f>
        <v>5210.5</v>
      </c>
      <c r="L74" s="241"/>
      <c r="M74" s="241"/>
      <c r="N74" s="241"/>
      <c r="O74" s="241"/>
      <c r="P74" s="241"/>
      <c r="Q74" s="241"/>
      <c r="R74" s="241"/>
      <c r="S74" s="241"/>
      <c r="T74" s="241"/>
      <c r="U74" s="241"/>
      <c r="V74" s="241"/>
      <c r="W74" s="241"/>
      <c r="X74" s="241"/>
      <c r="Y74" s="241"/>
      <c r="Z74" s="241"/>
      <c r="AA74" s="241"/>
      <c r="AB74" s="241"/>
      <c r="AC74" s="241"/>
      <c r="AD74" s="241"/>
      <c r="AE74" s="241"/>
      <c r="AF74" s="241"/>
      <c r="AG74" s="241"/>
      <c r="AH74" s="241"/>
      <c r="AI74" s="241"/>
      <c r="AJ74" s="241"/>
      <c r="AK74" s="241"/>
      <c r="AL74" s="241"/>
      <c r="AM74" s="241"/>
      <c r="AN74" s="241"/>
      <c r="AO74" s="241"/>
      <c r="AP74" s="241"/>
      <c r="AQ74" s="241"/>
      <c r="AR74" s="241"/>
      <c r="AS74" s="241"/>
      <c r="AT74" s="241"/>
      <c r="AU74" s="241"/>
      <c r="AV74" s="241"/>
      <c r="AW74" s="241"/>
      <c r="AX74" s="241"/>
      <c r="AY74" s="241"/>
      <c r="AZ74" s="241"/>
      <c r="BA74" s="241"/>
      <c r="BB74" s="241"/>
      <c r="BC74" s="241"/>
      <c r="BD74" s="241"/>
      <c r="BE74" s="241"/>
      <c r="BF74" s="241"/>
      <c r="BG74" s="241"/>
    </row>
    <row r="75" s="214" customFormat="1" ht="14.1" customHeight="1" spans="1:59">
      <c r="A75" s="225" t="s">
        <v>19</v>
      </c>
      <c r="B75" s="226" t="s">
        <v>100</v>
      </c>
      <c r="C75" s="235" t="s">
        <v>101</v>
      </c>
      <c r="D75" s="228"/>
      <c r="E75" s="188" t="s">
        <v>246</v>
      </c>
      <c r="F75" s="189">
        <v>500000</v>
      </c>
      <c r="G75" s="188" t="s">
        <v>17</v>
      </c>
      <c r="H75" s="166">
        <v>30646</v>
      </c>
      <c r="I75" s="211">
        <f>Таблица2[[#This Row],[Рекомендуемая розничная цена за пачку                            (руб.с НДС)]]*(1-0.25)</f>
        <v>22984.5</v>
      </c>
      <c r="J75" s="212">
        <f>Таблица2[[#This Row],[Рекомендуемая розничная цена за пачку                            (руб.с НДС)]]*0.8</f>
        <v>24516.8</v>
      </c>
      <c r="K75" s="213">
        <f>Таблица2[[#This Row],[Рекомендуемая розничная цена за пачку                            (руб.с НДС)]]*0.85</f>
        <v>26049.1</v>
      </c>
      <c r="L75" s="241"/>
      <c r="M75" s="241"/>
      <c r="N75" s="241"/>
      <c r="O75" s="241"/>
      <c r="P75" s="241"/>
      <c r="Q75" s="241"/>
      <c r="R75" s="241"/>
      <c r="S75" s="241"/>
      <c r="T75" s="241"/>
      <c r="U75" s="241"/>
      <c r="V75" s="241"/>
      <c r="W75" s="241"/>
      <c r="X75" s="241"/>
      <c r="Y75" s="241"/>
      <c r="Z75" s="241"/>
      <c r="AA75" s="241"/>
      <c r="AB75" s="241"/>
      <c r="AC75" s="241"/>
      <c r="AD75" s="241"/>
      <c r="AE75" s="241"/>
      <c r="AF75" s="241"/>
      <c r="AG75" s="241"/>
      <c r="AH75" s="241"/>
      <c r="AI75" s="241"/>
      <c r="AJ75" s="241"/>
      <c r="AK75" s="241"/>
      <c r="AL75" s="241"/>
      <c r="AM75" s="241"/>
      <c r="AN75" s="241"/>
      <c r="AO75" s="241"/>
      <c r="AP75" s="241"/>
      <c r="AQ75" s="241"/>
      <c r="AR75" s="241"/>
      <c r="AS75" s="241"/>
      <c r="AT75" s="241"/>
      <c r="AU75" s="241"/>
      <c r="AV75" s="241"/>
      <c r="AW75" s="241"/>
      <c r="AX75" s="241"/>
      <c r="AY75" s="241"/>
      <c r="AZ75" s="241"/>
      <c r="BA75" s="241"/>
      <c r="BB75" s="241"/>
      <c r="BC75" s="241"/>
      <c r="BD75" s="241"/>
      <c r="BE75" s="241"/>
      <c r="BF75" s="241"/>
      <c r="BG75" s="241"/>
    </row>
    <row r="76" s="214" customFormat="1" ht="14.1" customHeight="1" spans="1:59">
      <c r="A76" s="225" t="s">
        <v>19</v>
      </c>
      <c r="B76" s="226" t="s">
        <v>100</v>
      </c>
      <c r="C76" s="235" t="s">
        <v>107</v>
      </c>
      <c r="D76" s="228"/>
      <c r="E76" s="188" t="s">
        <v>109</v>
      </c>
      <c r="F76" s="189">
        <v>100000</v>
      </c>
      <c r="G76" s="188" t="s">
        <v>17</v>
      </c>
      <c r="H76" s="166">
        <v>5650</v>
      </c>
      <c r="I76" s="211">
        <f>Таблица2[[#This Row],[Рекомендуемая розничная цена за пачку                            (руб.с НДС)]]*(1-0.25)</f>
        <v>4237.5</v>
      </c>
      <c r="J76" s="212">
        <f>Таблица2[[#This Row],[Рекомендуемая розничная цена за пачку                            (руб.с НДС)]]*0.8</f>
        <v>4520</v>
      </c>
      <c r="K76" s="213">
        <f>Таблица2[[#This Row],[Рекомендуемая розничная цена за пачку                            (руб.с НДС)]]*0.85</f>
        <v>4802.5</v>
      </c>
      <c r="L76" s="241"/>
      <c r="M76" s="241"/>
      <c r="N76" s="241"/>
      <c r="O76" s="241"/>
      <c r="P76" s="241"/>
      <c r="Q76" s="241"/>
      <c r="R76" s="241"/>
      <c r="S76" s="241"/>
      <c r="T76" s="241"/>
      <c r="U76" s="241"/>
      <c r="V76" s="241"/>
      <c r="W76" s="241"/>
      <c r="X76" s="241"/>
      <c r="Y76" s="241"/>
      <c r="Z76" s="241"/>
      <c r="AA76" s="241"/>
      <c r="AB76" s="241"/>
      <c r="AC76" s="241"/>
      <c r="AD76" s="241"/>
      <c r="AE76" s="241"/>
      <c r="AF76" s="241"/>
      <c r="AG76" s="241"/>
      <c r="AH76" s="241"/>
      <c r="AI76" s="241"/>
      <c r="AJ76" s="241"/>
      <c r="AK76" s="241"/>
      <c r="AL76" s="241"/>
      <c r="AM76" s="241"/>
      <c r="AN76" s="241"/>
      <c r="AO76" s="241"/>
      <c r="AP76" s="241"/>
      <c r="AQ76" s="241"/>
      <c r="AR76" s="241"/>
      <c r="AS76" s="241"/>
      <c r="AT76" s="241"/>
      <c r="AU76" s="241"/>
      <c r="AV76" s="241"/>
      <c r="AW76" s="241"/>
      <c r="AX76" s="241"/>
      <c r="AY76" s="241"/>
      <c r="AZ76" s="241"/>
      <c r="BA76" s="241"/>
      <c r="BB76" s="241"/>
      <c r="BC76" s="241"/>
      <c r="BD76" s="241"/>
      <c r="BE76" s="241"/>
      <c r="BF76" s="241"/>
      <c r="BG76" s="241"/>
    </row>
    <row r="77" s="214" customFormat="1" ht="14.1" customHeight="1" spans="1:59">
      <c r="A77" s="225" t="s">
        <v>19</v>
      </c>
      <c r="B77" s="226" t="s">
        <v>100</v>
      </c>
      <c r="C77" s="235" t="s">
        <v>107</v>
      </c>
      <c r="D77" s="228"/>
      <c r="E77" s="188" t="s">
        <v>109</v>
      </c>
      <c r="F77" s="189">
        <v>500000</v>
      </c>
      <c r="G77" s="188" t="s">
        <v>17</v>
      </c>
      <c r="H77" s="166">
        <v>27750</v>
      </c>
      <c r="I77" s="211">
        <f>Таблица2[[#This Row],[Рекомендуемая розничная цена за пачку                            (руб.с НДС)]]*(1-0.25)</f>
        <v>20812.5</v>
      </c>
      <c r="J77" s="212">
        <f>Таблица2[[#This Row],[Рекомендуемая розничная цена за пачку                            (руб.с НДС)]]*0.8</f>
        <v>22200</v>
      </c>
      <c r="K77" s="213">
        <f>Таблица2[[#This Row],[Рекомендуемая розничная цена за пачку                            (руб.с НДС)]]*0.85</f>
        <v>23587.5</v>
      </c>
      <c r="L77" s="241"/>
      <c r="M77" s="241"/>
      <c r="N77" s="241"/>
      <c r="O77" s="241"/>
      <c r="P77" s="241"/>
      <c r="Q77" s="241"/>
      <c r="R77" s="241"/>
      <c r="S77" s="241"/>
      <c r="T77" s="241"/>
      <c r="U77" s="241"/>
      <c r="V77" s="241"/>
      <c r="W77" s="241"/>
      <c r="X77" s="241"/>
      <c r="Y77" s="241"/>
      <c r="Z77" s="241"/>
      <c r="AA77" s="241"/>
      <c r="AB77" s="241"/>
      <c r="AC77" s="241"/>
      <c r="AD77" s="241"/>
      <c r="AE77" s="241"/>
      <c r="AF77" s="241"/>
      <c r="AG77" s="241"/>
      <c r="AH77" s="241"/>
      <c r="AI77" s="241"/>
      <c r="AJ77" s="241"/>
      <c r="AK77" s="241"/>
      <c r="AL77" s="241"/>
      <c r="AM77" s="241"/>
      <c r="AN77" s="241"/>
      <c r="AO77" s="241"/>
      <c r="AP77" s="241"/>
      <c r="AQ77" s="241"/>
      <c r="AR77" s="241"/>
      <c r="AS77" s="241"/>
      <c r="AT77" s="241"/>
      <c r="AU77" s="241"/>
      <c r="AV77" s="241"/>
      <c r="AW77" s="241"/>
      <c r="AX77" s="241"/>
      <c r="AY77" s="241"/>
      <c r="AZ77" s="241"/>
      <c r="BA77" s="241"/>
      <c r="BB77" s="241"/>
      <c r="BC77" s="241"/>
      <c r="BD77" s="241"/>
      <c r="BE77" s="241"/>
      <c r="BF77" s="241"/>
      <c r="BG77" s="241"/>
    </row>
    <row r="78" s="214" customFormat="1" ht="14.1" customHeight="1" spans="1:59">
      <c r="A78" s="225" t="s">
        <v>19</v>
      </c>
      <c r="B78" s="231" t="s">
        <v>100</v>
      </c>
      <c r="C78" s="232" t="s">
        <v>204</v>
      </c>
      <c r="D78" s="228"/>
      <c r="E78" s="190" t="s">
        <v>247</v>
      </c>
      <c r="F78" s="189">
        <v>100000</v>
      </c>
      <c r="G78" s="188" t="s">
        <v>17</v>
      </c>
      <c r="H78" s="166">
        <v>4902</v>
      </c>
      <c r="I78" s="242">
        <f>Таблица2[[#This Row],[Рекомендуемая розничная цена за пачку                            (руб.с НДС)]]*0.65</f>
        <v>3186.3</v>
      </c>
      <c r="J78" s="243">
        <f>Таблица2[[#This Row],[25]]</f>
        <v>3186.3</v>
      </c>
      <c r="K78" s="244">
        <f>Таблица2[[#This Row],[20]]</f>
        <v>3186.3</v>
      </c>
      <c r="L78" s="241"/>
      <c r="M78" s="241"/>
      <c r="N78" s="241"/>
      <c r="O78" s="241"/>
      <c r="P78" s="241"/>
      <c r="Q78" s="241"/>
      <c r="R78" s="241"/>
      <c r="S78" s="241"/>
      <c r="T78" s="241"/>
      <c r="U78" s="241"/>
      <c r="V78" s="241"/>
      <c r="W78" s="241"/>
      <c r="X78" s="241"/>
      <c r="Y78" s="241"/>
      <c r="Z78" s="241"/>
      <c r="AA78" s="241"/>
      <c r="AB78" s="241"/>
      <c r="AC78" s="241"/>
      <c r="AD78" s="241"/>
      <c r="AE78" s="241"/>
      <c r="AF78" s="241"/>
      <c r="AG78" s="241"/>
      <c r="AH78" s="241"/>
      <c r="AI78" s="241"/>
      <c r="AJ78" s="241"/>
      <c r="AK78" s="241"/>
      <c r="AL78" s="241"/>
      <c r="AM78" s="241"/>
      <c r="AN78" s="241"/>
      <c r="AO78" s="241"/>
      <c r="AP78" s="241"/>
      <c r="AQ78" s="241"/>
      <c r="AR78" s="241"/>
      <c r="AS78" s="241"/>
      <c r="AT78" s="241"/>
      <c r="AU78" s="241"/>
      <c r="AV78" s="241"/>
      <c r="AW78" s="241"/>
      <c r="AX78" s="241"/>
      <c r="AY78" s="241"/>
      <c r="AZ78" s="241"/>
      <c r="BA78" s="241"/>
      <c r="BB78" s="241"/>
      <c r="BC78" s="241"/>
      <c r="BD78" s="241"/>
      <c r="BE78" s="241"/>
      <c r="BF78" s="241"/>
      <c r="BG78" s="241"/>
    </row>
    <row r="79" s="214" customFormat="1" ht="14.1" customHeight="1" spans="1:59">
      <c r="A79" s="225" t="s">
        <v>19</v>
      </c>
      <c r="B79" s="226" t="s">
        <v>100</v>
      </c>
      <c r="C79" s="235" t="s">
        <v>101</v>
      </c>
      <c r="D79" s="228"/>
      <c r="E79" s="188" t="s">
        <v>247</v>
      </c>
      <c r="F79" s="189">
        <v>500000</v>
      </c>
      <c r="G79" s="188" t="s">
        <v>17</v>
      </c>
      <c r="H79" s="166">
        <v>27221</v>
      </c>
      <c r="I79" s="211">
        <f>Таблица2[[#This Row],[Рекомендуемая розничная цена за пачку                            (руб.с НДС)]]*(1-0.25)</f>
        <v>20415.75</v>
      </c>
      <c r="J79" s="212">
        <f>Таблица2[[#This Row],[Рекомендуемая розничная цена за пачку                            (руб.с НДС)]]*0.8</f>
        <v>21776.8</v>
      </c>
      <c r="K79" s="213">
        <f>Таблица2[[#This Row],[Рекомендуемая розничная цена за пачку                            (руб.с НДС)]]*0.85</f>
        <v>23137.85</v>
      </c>
      <c r="L79" s="241"/>
      <c r="M79" s="241"/>
      <c r="N79" s="241"/>
      <c r="O79" s="241"/>
      <c r="P79" s="241"/>
      <c r="Q79" s="241"/>
      <c r="R79" s="241"/>
      <c r="S79" s="241"/>
      <c r="T79" s="241"/>
      <c r="U79" s="241"/>
      <c r="V79" s="241"/>
      <c r="W79" s="241"/>
      <c r="X79" s="241"/>
      <c r="Y79" s="241"/>
      <c r="Z79" s="241"/>
      <c r="AA79" s="241"/>
      <c r="AB79" s="241"/>
      <c r="AC79" s="241"/>
      <c r="AD79" s="241"/>
      <c r="AE79" s="241"/>
      <c r="AF79" s="241"/>
      <c r="AG79" s="241"/>
      <c r="AH79" s="241"/>
      <c r="AI79" s="241"/>
      <c r="AJ79" s="241"/>
      <c r="AK79" s="241"/>
      <c r="AL79" s="241"/>
      <c r="AM79" s="241"/>
      <c r="AN79" s="241"/>
      <c r="AO79" s="241"/>
      <c r="AP79" s="241"/>
      <c r="AQ79" s="241"/>
      <c r="AR79" s="241"/>
      <c r="AS79" s="241"/>
      <c r="AT79" s="241"/>
      <c r="AU79" s="241"/>
      <c r="AV79" s="241"/>
      <c r="AW79" s="241"/>
      <c r="AX79" s="241"/>
      <c r="AY79" s="241"/>
      <c r="AZ79" s="241"/>
      <c r="BA79" s="241"/>
      <c r="BB79" s="241"/>
      <c r="BC79" s="241"/>
      <c r="BD79" s="241"/>
      <c r="BE79" s="241"/>
      <c r="BF79" s="241"/>
      <c r="BG79" s="241"/>
    </row>
    <row r="80" s="214" customFormat="1" ht="14.1" customHeight="1" spans="1:59">
      <c r="A80" s="225" t="s">
        <v>19</v>
      </c>
      <c r="B80" s="226" t="s">
        <v>100</v>
      </c>
      <c r="C80" s="235" t="s">
        <v>101</v>
      </c>
      <c r="D80" s="228"/>
      <c r="E80" s="188" t="s">
        <v>110</v>
      </c>
      <c r="F80" s="189">
        <v>100000</v>
      </c>
      <c r="G80" s="188" t="s">
        <v>17</v>
      </c>
      <c r="H80" s="166">
        <v>6145</v>
      </c>
      <c r="I80" s="211">
        <f>Таблица2[[#This Row],[Рекомендуемая розничная цена за пачку                            (руб.с НДС)]]*(1-0.25)</f>
        <v>4608.75</v>
      </c>
      <c r="J80" s="212">
        <f>Таблица2[[#This Row],[Рекомендуемая розничная цена за пачку                            (руб.с НДС)]]*0.8</f>
        <v>4916</v>
      </c>
      <c r="K80" s="213">
        <f>Таблица2[[#This Row],[Рекомендуемая розничная цена за пачку                            (руб.с НДС)]]*0.85</f>
        <v>5223.25</v>
      </c>
      <c r="L80" s="241"/>
      <c r="M80" s="241"/>
      <c r="N80" s="241"/>
      <c r="O80" s="241"/>
      <c r="P80" s="241"/>
      <c r="Q80" s="241"/>
      <c r="R80" s="241"/>
      <c r="S80" s="241"/>
      <c r="T80" s="241"/>
      <c r="U80" s="241"/>
      <c r="V80" s="241"/>
      <c r="W80" s="241"/>
      <c r="X80" s="241"/>
      <c r="Y80" s="241"/>
      <c r="Z80" s="241"/>
      <c r="AA80" s="241"/>
      <c r="AB80" s="241"/>
      <c r="AC80" s="241"/>
      <c r="AD80" s="241"/>
      <c r="AE80" s="241"/>
      <c r="AF80" s="241"/>
      <c r="AG80" s="241"/>
      <c r="AH80" s="241"/>
      <c r="AI80" s="241"/>
      <c r="AJ80" s="241"/>
      <c r="AK80" s="241"/>
      <c r="AL80" s="241"/>
      <c r="AM80" s="241"/>
      <c r="AN80" s="241"/>
      <c r="AO80" s="241"/>
      <c r="AP80" s="241"/>
      <c r="AQ80" s="241"/>
      <c r="AR80" s="241"/>
      <c r="AS80" s="241"/>
      <c r="AT80" s="241"/>
      <c r="AU80" s="241"/>
      <c r="AV80" s="241"/>
      <c r="AW80" s="241"/>
      <c r="AX80" s="241"/>
      <c r="AY80" s="241"/>
      <c r="AZ80" s="241"/>
      <c r="BA80" s="241"/>
      <c r="BB80" s="241"/>
      <c r="BC80" s="241"/>
      <c r="BD80" s="241"/>
      <c r="BE80" s="241"/>
      <c r="BF80" s="241"/>
      <c r="BG80" s="241"/>
    </row>
    <row r="81" s="214" customFormat="1" ht="14.1" customHeight="1" spans="1:59">
      <c r="A81" s="225" t="s">
        <v>19</v>
      </c>
      <c r="B81" s="226" t="s">
        <v>100</v>
      </c>
      <c r="C81" s="235" t="s">
        <v>101</v>
      </c>
      <c r="D81" s="228"/>
      <c r="E81" s="188" t="s">
        <v>110</v>
      </c>
      <c r="F81" s="189">
        <v>500000</v>
      </c>
      <c r="G81" s="188" t="s">
        <v>17</v>
      </c>
      <c r="H81" s="166">
        <v>30721</v>
      </c>
      <c r="I81" s="211">
        <f>Таблица2[[#This Row],[Рекомендуемая розничная цена за пачку                            (руб.с НДС)]]*(1-0.25)</f>
        <v>23040.75</v>
      </c>
      <c r="J81" s="212">
        <f>Таблица2[[#This Row],[Рекомендуемая розничная цена за пачку                            (руб.с НДС)]]*0.8</f>
        <v>24576.8</v>
      </c>
      <c r="K81" s="213">
        <f>Таблица2[[#This Row],[Рекомендуемая розничная цена за пачку                            (руб.с НДС)]]*0.85</f>
        <v>26112.85</v>
      </c>
      <c r="L81" s="241"/>
      <c r="M81" s="241"/>
      <c r="N81" s="241"/>
      <c r="O81" s="241"/>
      <c r="P81" s="241"/>
      <c r="Q81" s="241"/>
      <c r="R81" s="241"/>
      <c r="S81" s="241"/>
      <c r="T81" s="241"/>
      <c r="U81" s="241"/>
      <c r="V81" s="241"/>
      <c r="W81" s="241"/>
      <c r="X81" s="241"/>
      <c r="Y81" s="241"/>
      <c r="Z81" s="241"/>
      <c r="AA81" s="241"/>
      <c r="AB81" s="241"/>
      <c r="AC81" s="241"/>
      <c r="AD81" s="241"/>
      <c r="AE81" s="241"/>
      <c r="AF81" s="241"/>
      <c r="AG81" s="241"/>
      <c r="AH81" s="241"/>
      <c r="AI81" s="241"/>
      <c r="AJ81" s="241"/>
      <c r="AK81" s="241"/>
      <c r="AL81" s="241"/>
      <c r="AM81" s="241"/>
      <c r="AN81" s="241"/>
      <c r="AO81" s="241"/>
      <c r="AP81" s="241"/>
      <c r="AQ81" s="241"/>
      <c r="AR81" s="241"/>
      <c r="AS81" s="241"/>
      <c r="AT81" s="241"/>
      <c r="AU81" s="241"/>
      <c r="AV81" s="241"/>
      <c r="AW81" s="241"/>
      <c r="AX81" s="241"/>
      <c r="AY81" s="241"/>
      <c r="AZ81" s="241"/>
      <c r="BA81" s="241"/>
      <c r="BB81" s="241"/>
      <c r="BC81" s="241"/>
      <c r="BD81" s="241"/>
      <c r="BE81" s="241"/>
      <c r="BF81" s="241"/>
      <c r="BG81" s="241"/>
    </row>
    <row r="82" s="214" customFormat="1" ht="14.1" customHeight="1" spans="1:59">
      <c r="A82" s="225" t="s">
        <v>23</v>
      </c>
      <c r="B82" s="231" t="s">
        <v>100</v>
      </c>
      <c r="C82" s="228" t="s">
        <v>248</v>
      </c>
      <c r="D82" s="228"/>
      <c r="E82" s="188" t="s">
        <v>249</v>
      </c>
      <c r="F82" s="189">
        <v>100000</v>
      </c>
      <c r="G82" s="188" t="s">
        <v>17</v>
      </c>
      <c r="H82" s="166">
        <v>4964</v>
      </c>
      <c r="I82" s="211">
        <f>Таблица2[[#This Row],[Рекомендуемая розничная цена за пачку                            (руб.с НДС)]]*(1-0.25)</f>
        <v>3723</v>
      </c>
      <c r="J82" s="212">
        <f>Таблица2[[#This Row],[Рекомендуемая розничная цена за пачку                            (руб.с НДС)]]*0.8</f>
        <v>3971.2</v>
      </c>
      <c r="K82" s="213">
        <f>Таблица2[[#This Row],[Рекомендуемая розничная цена за пачку                            (руб.с НДС)]]*0.85</f>
        <v>4219.4</v>
      </c>
      <c r="L82" s="241"/>
      <c r="M82" s="241"/>
      <c r="N82" s="241"/>
      <c r="O82" s="241"/>
      <c r="P82" s="241"/>
      <c r="Q82" s="241"/>
      <c r="R82" s="241"/>
      <c r="S82" s="241"/>
      <c r="T82" s="241"/>
      <c r="U82" s="241"/>
      <c r="V82" s="241"/>
      <c r="W82" s="241"/>
      <c r="X82" s="241"/>
      <c r="Y82" s="241"/>
      <c r="Z82" s="241"/>
      <c r="AA82" s="241"/>
      <c r="AB82" s="241"/>
      <c r="AC82" s="241"/>
      <c r="AD82" s="241"/>
      <c r="AE82" s="241"/>
      <c r="AF82" s="241"/>
      <c r="AG82" s="241"/>
      <c r="AH82" s="241"/>
      <c r="AI82" s="241"/>
      <c r="AJ82" s="241"/>
      <c r="AK82" s="241"/>
      <c r="AL82" s="241"/>
      <c r="AM82" s="241"/>
      <c r="AN82" s="241"/>
      <c r="AO82" s="241"/>
      <c r="AP82" s="241"/>
      <c r="AQ82" s="241"/>
      <c r="AR82" s="241"/>
      <c r="AS82" s="241"/>
      <c r="AT82" s="241"/>
      <c r="AU82" s="241"/>
      <c r="AV82" s="241"/>
      <c r="AW82" s="241"/>
      <c r="AX82" s="241"/>
      <c r="AY82" s="241"/>
      <c r="AZ82" s="241"/>
      <c r="BA82" s="241"/>
      <c r="BB82" s="241"/>
      <c r="BC82" s="241"/>
      <c r="BD82" s="241"/>
      <c r="BE82" s="241"/>
      <c r="BF82" s="241"/>
      <c r="BG82" s="241"/>
    </row>
    <row r="83" s="214" customFormat="1" ht="14.1" customHeight="1" spans="1:59">
      <c r="A83" s="225" t="s">
        <v>23</v>
      </c>
      <c r="B83" s="231" t="s">
        <v>100</v>
      </c>
      <c r="C83" s="228" t="s">
        <v>248</v>
      </c>
      <c r="D83" s="228"/>
      <c r="E83" s="188" t="s">
        <v>249</v>
      </c>
      <c r="F83" s="189">
        <v>500000</v>
      </c>
      <c r="G83" s="188" t="s">
        <v>17</v>
      </c>
      <c r="H83" s="166">
        <v>22575</v>
      </c>
      <c r="I83" s="211">
        <f>Таблица2[[#This Row],[Рекомендуемая розничная цена за пачку                            (руб.с НДС)]]*(1-0.25)</f>
        <v>16931.25</v>
      </c>
      <c r="J83" s="212">
        <f>Таблица2[[#This Row],[Рекомендуемая розничная цена за пачку                            (руб.с НДС)]]*0.8</f>
        <v>18060</v>
      </c>
      <c r="K83" s="213">
        <f>Таблица2[[#This Row],[Рекомендуемая розничная цена за пачку                            (руб.с НДС)]]*0.85</f>
        <v>19188.75</v>
      </c>
      <c r="L83" s="241"/>
      <c r="M83" s="241"/>
      <c r="N83" s="241"/>
      <c r="O83" s="241"/>
      <c r="P83" s="241"/>
      <c r="Q83" s="241"/>
      <c r="R83" s="241"/>
      <c r="S83" s="241"/>
      <c r="T83" s="241"/>
      <c r="U83" s="241"/>
      <c r="V83" s="241"/>
      <c r="W83" s="241"/>
      <c r="X83" s="241"/>
      <c r="Y83" s="241"/>
      <c r="Z83" s="241"/>
      <c r="AA83" s="241"/>
      <c r="AB83" s="241"/>
      <c r="AC83" s="241"/>
      <c r="AD83" s="241"/>
      <c r="AE83" s="241"/>
      <c r="AF83" s="241"/>
      <c r="AG83" s="241"/>
      <c r="AH83" s="241"/>
      <c r="AI83" s="241"/>
      <c r="AJ83" s="241"/>
      <c r="AK83" s="241"/>
      <c r="AL83" s="241"/>
      <c r="AM83" s="241"/>
      <c r="AN83" s="241"/>
      <c r="AO83" s="241"/>
      <c r="AP83" s="241"/>
      <c r="AQ83" s="241"/>
      <c r="AR83" s="241"/>
      <c r="AS83" s="241"/>
      <c r="AT83" s="241"/>
      <c r="AU83" s="241"/>
      <c r="AV83" s="241"/>
      <c r="AW83" s="241"/>
      <c r="AX83" s="241"/>
      <c r="AY83" s="241"/>
      <c r="AZ83" s="241"/>
      <c r="BA83" s="241"/>
      <c r="BB83" s="241"/>
      <c r="BC83" s="241"/>
      <c r="BD83" s="241"/>
      <c r="BE83" s="241"/>
      <c r="BF83" s="241"/>
      <c r="BG83" s="241"/>
    </row>
    <row r="84" s="214" customFormat="1" ht="14.1" customHeight="1" spans="1:59">
      <c r="A84" s="225" t="s">
        <v>19</v>
      </c>
      <c r="B84" s="226" t="s">
        <v>100</v>
      </c>
      <c r="C84" s="235" t="s">
        <v>101</v>
      </c>
      <c r="D84" s="228"/>
      <c r="E84" s="188" t="s">
        <v>111</v>
      </c>
      <c r="F84" s="189">
        <v>100000</v>
      </c>
      <c r="G84" s="188" t="s">
        <v>17</v>
      </c>
      <c r="H84" s="166">
        <v>6296</v>
      </c>
      <c r="I84" s="211">
        <f>Таблица2[[#This Row],[Рекомендуемая розничная цена за пачку                            (руб.с НДС)]]*(1-0.25)</f>
        <v>4722</v>
      </c>
      <c r="J84" s="212">
        <f>Таблица2[[#This Row],[Рекомендуемая розничная цена за пачку                            (руб.с НДС)]]*0.8</f>
        <v>5036.8</v>
      </c>
      <c r="K84" s="213">
        <f>Таблица2[[#This Row],[Рекомендуемая розничная цена за пачку                            (руб.с НДС)]]*0.85</f>
        <v>5351.6</v>
      </c>
      <c r="L84" s="241"/>
      <c r="M84" s="241"/>
      <c r="N84" s="241"/>
      <c r="O84" s="241"/>
      <c r="P84" s="241"/>
      <c r="Q84" s="241"/>
      <c r="R84" s="241"/>
      <c r="S84" s="241"/>
      <c r="T84" s="241"/>
      <c r="U84" s="241"/>
      <c r="V84" s="241"/>
      <c r="W84" s="241"/>
      <c r="X84" s="241"/>
      <c r="Y84" s="241"/>
      <c r="Z84" s="241"/>
      <c r="AA84" s="241"/>
      <c r="AB84" s="241"/>
      <c r="AC84" s="241"/>
      <c r="AD84" s="241"/>
      <c r="AE84" s="241"/>
      <c r="AF84" s="241"/>
      <c r="AG84" s="241"/>
      <c r="AH84" s="241"/>
      <c r="AI84" s="241"/>
      <c r="AJ84" s="241"/>
      <c r="AK84" s="241"/>
      <c r="AL84" s="241"/>
      <c r="AM84" s="241"/>
      <c r="AN84" s="241"/>
      <c r="AO84" s="241"/>
      <c r="AP84" s="241"/>
      <c r="AQ84" s="241"/>
      <c r="AR84" s="241"/>
      <c r="AS84" s="241"/>
      <c r="AT84" s="241"/>
      <c r="AU84" s="241"/>
      <c r="AV84" s="241"/>
      <c r="AW84" s="241"/>
      <c r="AX84" s="241"/>
      <c r="AY84" s="241"/>
      <c r="AZ84" s="241"/>
      <c r="BA84" s="241"/>
      <c r="BB84" s="241"/>
      <c r="BC84" s="241"/>
      <c r="BD84" s="241"/>
      <c r="BE84" s="241"/>
      <c r="BF84" s="241"/>
      <c r="BG84" s="241"/>
    </row>
    <row r="85" s="214" customFormat="1" ht="14.1" customHeight="1" spans="1:59">
      <c r="A85" s="225" t="s">
        <v>19</v>
      </c>
      <c r="B85" s="226" t="s">
        <v>100</v>
      </c>
      <c r="C85" s="235" t="s">
        <v>101</v>
      </c>
      <c r="D85" s="228"/>
      <c r="E85" s="188" t="s">
        <v>111</v>
      </c>
      <c r="F85" s="189">
        <v>500000</v>
      </c>
      <c r="G85" s="188" t="s">
        <v>17</v>
      </c>
      <c r="H85" s="166">
        <v>31477</v>
      </c>
      <c r="I85" s="211">
        <f>Таблица2[[#This Row],[Рекомендуемая розничная цена за пачку                            (руб.с НДС)]]*(1-0.25)</f>
        <v>23607.75</v>
      </c>
      <c r="J85" s="212">
        <f>Таблица2[[#This Row],[Рекомендуемая розничная цена за пачку                            (руб.с НДС)]]*0.8</f>
        <v>25181.6</v>
      </c>
      <c r="K85" s="213">
        <f>Таблица2[[#This Row],[Рекомендуемая розничная цена за пачку                            (руб.с НДС)]]*0.85</f>
        <v>26755.45</v>
      </c>
      <c r="L85" s="241"/>
      <c r="M85" s="241"/>
      <c r="N85" s="241"/>
      <c r="O85" s="241"/>
      <c r="P85" s="241"/>
      <c r="Q85" s="241"/>
      <c r="R85" s="241"/>
      <c r="S85" s="241"/>
      <c r="T85" s="241"/>
      <c r="U85" s="241"/>
      <c r="V85" s="241"/>
      <c r="W85" s="241"/>
      <c r="X85" s="241"/>
      <c r="Y85" s="241"/>
      <c r="Z85" s="241"/>
      <c r="AA85" s="241"/>
      <c r="AB85" s="241"/>
      <c r="AC85" s="241"/>
      <c r="AD85" s="241"/>
      <c r="AE85" s="241"/>
      <c r="AF85" s="241"/>
      <c r="AG85" s="241"/>
      <c r="AH85" s="241"/>
      <c r="AI85" s="241"/>
      <c r="AJ85" s="241"/>
      <c r="AK85" s="241"/>
      <c r="AL85" s="241"/>
      <c r="AM85" s="241"/>
      <c r="AN85" s="241"/>
      <c r="AO85" s="241"/>
      <c r="AP85" s="241"/>
      <c r="AQ85" s="241"/>
      <c r="AR85" s="241"/>
      <c r="AS85" s="241"/>
      <c r="AT85" s="241"/>
      <c r="AU85" s="241"/>
      <c r="AV85" s="241"/>
      <c r="AW85" s="241"/>
      <c r="AX85" s="241"/>
      <c r="AY85" s="241"/>
      <c r="AZ85" s="241"/>
      <c r="BA85" s="241"/>
      <c r="BB85" s="241"/>
      <c r="BC85" s="241"/>
      <c r="BD85" s="241"/>
      <c r="BE85" s="241"/>
      <c r="BF85" s="241"/>
      <c r="BG85" s="241"/>
    </row>
    <row r="86" s="214" customFormat="1" ht="14.1" customHeight="1" spans="1:59">
      <c r="A86" s="225" t="s">
        <v>19</v>
      </c>
      <c r="B86" s="226" t="s">
        <v>100</v>
      </c>
      <c r="C86" s="235" t="s">
        <v>107</v>
      </c>
      <c r="D86" s="228"/>
      <c r="E86" s="188" t="s">
        <v>112</v>
      </c>
      <c r="F86" s="189">
        <v>100000</v>
      </c>
      <c r="G86" s="188" t="s">
        <v>17</v>
      </c>
      <c r="H86" s="166">
        <v>5700</v>
      </c>
      <c r="I86" s="211">
        <f>Таблица2[[#This Row],[Рекомендуемая розничная цена за пачку                            (руб.с НДС)]]*(1-0.25)</f>
        <v>4275</v>
      </c>
      <c r="J86" s="212">
        <f>Таблица2[[#This Row],[Рекомендуемая розничная цена за пачку                            (руб.с НДС)]]*0.8</f>
        <v>4560</v>
      </c>
      <c r="K86" s="213">
        <f>Таблица2[[#This Row],[Рекомендуемая розничная цена за пачку                            (руб.с НДС)]]*0.85</f>
        <v>4845</v>
      </c>
      <c r="L86" s="241"/>
      <c r="M86" s="241"/>
      <c r="N86" s="241"/>
      <c r="O86" s="241"/>
      <c r="P86" s="241"/>
      <c r="Q86" s="241"/>
      <c r="R86" s="241"/>
      <c r="S86" s="241"/>
      <c r="T86" s="241"/>
      <c r="U86" s="241"/>
      <c r="V86" s="241"/>
      <c r="W86" s="241"/>
      <c r="X86" s="241"/>
      <c r="Y86" s="241"/>
      <c r="Z86" s="241"/>
      <c r="AA86" s="241"/>
      <c r="AB86" s="241"/>
      <c r="AC86" s="241"/>
      <c r="AD86" s="241"/>
      <c r="AE86" s="241"/>
      <c r="AF86" s="241"/>
      <c r="AG86" s="241"/>
      <c r="AH86" s="241"/>
      <c r="AI86" s="241"/>
      <c r="AJ86" s="241"/>
      <c r="AK86" s="241"/>
      <c r="AL86" s="241"/>
      <c r="AM86" s="241"/>
      <c r="AN86" s="241"/>
      <c r="AO86" s="241"/>
      <c r="AP86" s="241"/>
      <c r="AQ86" s="241"/>
      <c r="AR86" s="241"/>
      <c r="AS86" s="241"/>
      <c r="AT86" s="241"/>
      <c r="AU86" s="241"/>
      <c r="AV86" s="241"/>
      <c r="AW86" s="241"/>
      <c r="AX86" s="241"/>
      <c r="AY86" s="241"/>
      <c r="AZ86" s="241"/>
      <c r="BA86" s="241"/>
      <c r="BB86" s="241"/>
      <c r="BC86" s="241"/>
      <c r="BD86" s="241"/>
      <c r="BE86" s="241"/>
      <c r="BF86" s="241"/>
      <c r="BG86" s="241"/>
    </row>
    <row r="87" s="214" customFormat="1" ht="14.1" customHeight="1" spans="1:59">
      <c r="A87" s="225" t="s">
        <v>19</v>
      </c>
      <c r="B87" s="226" t="s">
        <v>100</v>
      </c>
      <c r="C87" s="235" t="s">
        <v>107</v>
      </c>
      <c r="D87" s="228"/>
      <c r="E87" s="188" t="s">
        <v>112</v>
      </c>
      <c r="F87" s="189">
        <v>500000</v>
      </c>
      <c r="G87" s="188" t="s">
        <v>17</v>
      </c>
      <c r="H87" s="166">
        <v>27850</v>
      </c>
      <c r="I87" s="211">
        <f>Таблица2[[#This Row],[Рекомендуемая розничная цена за пачку                            (руб.с НДС)]]*(1-0.25)</f>
        <v>20887.5</v>
      </c>
      <c r="J87" s="212">
        <f>Таблица2[[#This Row],[Рекомендуемая розничная цена за пачку                            (руб.с НДС)]]*0.8</f>
        <v>22280</v>
      </c>
      <c r="K87" s="213">
        <f>Таблица2[[#This Row],[Рекомендуемая розничная цена за пачку                            (руб.с НДС)]]*0.85</f>
        <v>23672.5</v>
      </c>
      <c r="L87" s="241"/>
      <c r="M87" s="241"/>
      <c r="N87" s="241"/>
      <c r="O87" s="241"/>
      <c r="P87" s="241"/>
      <c r="Q87" s="241"/>
      <c r="R87" s="241"/>
      <c r="S87" s="241"/>
      <c r="T87" s="241"/>
      <c r="U87" s="241"/>
      <c r="V87" s="241"/>
      <c r="W87" s="241"/>
      <c r="X87" s="241"/>
      <c r="Y87" s="241"/>
      <c r="Z87" s="241"/>
      <c r="AA87" s="241"/>
      <c r="AB87" s="241"/>
      <c r="AC87" s="241"/>
      <c r="AD87" s="241"/>
      <c r="AE87" s="241"/>
      <c r="AF87" s="241"/>
      <c r="AG87" s="241"/>
      <c r="AH87" s="241"/>
      <c r="AI87" s="241"/>
      <c r="AJ87" s="241"/>
      <c r="AK87" s="241"/>
      <c r="AL87" s="241"/>
      <c r="AM87" s="241"/>
      <c r="AN87" s="241"/>
      <c r="AO87" s="241"/>
      <c r="AP87" s="241"/>
      <c r="AQ87" s="241"/>
      <c r="AR87" s="241"/>
      <c r="AS87" s="241"/>
      <c r="AT87" s="241"/>
      <c r="AU87" s="241"/>
      <c r="AV87" s="241"/>
      <c r="AW87" s="241"/>
      <c r="AX87" s="241"/>
      <c r="AY87" s="241"/>
      <c r="AZ87" s="241"/>
      <c r="BA87" s="241"/>
      <c r="BB87" s="241"/>
      <c r="BC87" s="241"/>
      <c r="BD87" s="241"/>
      <c r="BE87" s="241"/>
      <c r="BF87" s="241"/>
      <c r="BG87" s="241"/>
    </row>
    <row r="88" s="214" customFormat="1" ht="14.1" customHeight="1" spans="1:59">
      <c r="A88" s="225" t="s">
        <v>19</v>
      </c>
      <c r="B88" s="231" t="s">
        <v>100</v>
      </c>
      <c r="C88" s="232" t="s">
        <v>204</v>
      </c>
      <c r="D88" s="228"/>
      <c r="E88" s="190" t="s">
        <v>250</v>
      </c>
      <c r="F88" s="189">
        <v>100000</v>
      </c>
      <c r="G88" s="188" t="s">
        <v>17</v>
      </c>
      <c r="H88" s="166">
        <v>4902</v>
      </c>
      <c r="I88" s="242">
        <f>Таблица2[[#This Row],[Рекомендуемая розничная цена за пачку                            (руб.с НДС)]]*0.65</f>
        <v>3186.3</v>
      </c>
      <c r="J88" s="243">
        <f>Таблица2[[#This Row],[25]]</f>
        <v>3186.3</v>
      </c>
      <c r="K88" s="244">
        <f>Таблица2[[#This Row],[20]]</f>
        <v>3186.3</v>
      </c>
      <c r="L88" s="241"/>
      <c r="M88" s="241"/>
      <c r="N88" s="241"/>
      <c r="O88" s="241"/>
      <c r="P88" s="241"/>
      <c r="Q88" s="241"/>
      <c r="R88" s="241"/>
      <c r="S88" s="241"/>
      <c r="T88" s="241"/>
      <c r="U88" s="241"/>
      <c r="V88" s="241"/>
      <c r="W88" s="241"/>
      <c r="X88" s="241"/>
      <c r="Y88" s="241"/>
      <c r="Z88" s="241"/>
      <c r="AA88" s="241"/>
      <c r="AB88" s="241"/>
      <c r="AC88" s="241"/>
      <c r="AD88" s="241"/>
      <c r="AE88" s="241"/>
      <c r="AF88" s="241"/>
      <c r="AG88" s="241"/>
      <c r="AH88" s="241"/>
      <c r="AI88" s="241"/>
      <c r="AJ88" s="241"/>
      <c r="AK88" s="241"/>
      <c r="AL88" s="241"/>
      <c r="AM88" s="241"/>
      <c r="AN88" s="241"/>
      <c r="AO88" s="241"/>
      <c r="AP88" s="241"/>
      <c r="AQ88" s="241"/>
      <c r="AR88" s="241"/>
      <c r="AS88" s="241"/>
      <c r="AT88" s="241"/>
      <c r="AU88" s="241"/>
      <c r="AV88" s="241"/>
      <c r="AW88" s="241"/>
      <c r="AX88" s="241"/>
      <c r="AY88" s="241"/>
      <c r="AZ88" s="241"/>
      <c r="BA88" s="241"/>
      <c r="BB88" s="241"/>
      <c r="BC88" s="241"/>
      <c r="BD88" s="241"/>
      <c r="BE88" s="241"/>
      <c r="BF88" s="241"/>
      <c r="BG88" s="241"/>
    </row>
    <row r="89" s="214" customFormat="1" ht="14.1" customHeight="1" spans="1:59">
      <c r="A89" s="225" t="s">
        <v>19</v>
      </c>
      <c r="B89" s="231" t="s">
        <v>100</v>
      </c>
      <c r="C89" s="232" t="s">
        <v>204</v>
      </c>
      <c r="D89" s="228"/>
      <c r="E89" s="190" t="s">
        <v>250</v>
      </c>
      <c r="F89" s="189">
        <v>500000</v>
      </c>
      <c r="G89" s="188" t="s">
        <v>17</v>
      </c>
      <c r="H89" s="166">
        <v>24504</v>
      </c>
      <c r="I89" s="242">
        <f>Таблица2[[#This Row],[Рекомендуемая розничная цена за пачку                            (руб.с НДС)]]*0.65</f>
        <v>15927.6</v>
      </c>
      <c r="J89" s="243">
        <f>Таблица2[[#This Row],[25]]</f>
        <v>15927.6</v>
      </c>
      <c r="K89" s="244">
        <f>Таблица2[[#This Row],[20]]</f>
        <v>15927.6</v>
      </c>
      <c r="L89" s="241"/>
      <c r="M89" s="241"/>
      <c r="N89" s="241"/>
      <c r="O89" s="241"/>
      <c r="P89" s="241"/>
      <c r="Q89" s="241"/>
      <c r="R89" s="241"/>
      <c r="S89" s="241"/>
      <c r="T89" s="241"/>
      <c r="U89" s="241"/>
      <c r="V89" s="241"/>
      <c r="W89" s="241"/>
      <c r="X89" s="241"/>
      <c r="Y89" s="241"/>
      <c r="Z89" s="241"/>
      <c r="AA89" s="241"/>
      <c r="AB89" s="241"/>
      <c r="AC89" s="241"/>
      <c r="AD89" s="241"/>
      <c r="AE89" s="241"/>
      <c r="AF89" s="241"/>
      <c r="AG89" s="241"/>
      <c r="AH89" s="241"/>
      <c r="AI89" s="241"/>
      <c r="AJ89" s="241"/>
      <c r="AK89" s="241"/>
      <c r="AL89" s="241"/>
      <c r="AM89" s="241"/>
      <c r="AN89" s="241"/>
      <c r="AO89" s="241"/>
      <c r="AP89" s="241"/>
      <c r="AQ89" s="241"/>
      <c r="AR89" s="241"/>
      <c r="AS89" s="241"/>
      <c r="AT89" s="241"/>
      <c r="AU89" s="241"/>
      <c r="AV89" s="241"/>
      <c r="AW89" s="241"/>
      <c r="AX89" s="241"/>
      <c r="AY89" s="241"/>
      <c r="AZ89" s="241"/>
      <c r="BA89" s="241"/>
      <c r="BB89" s="241"/>
      <c r="BC89" s="241"/>
      <c r="BD89" s="241"/>
      <c r="BE89" s="241"/>
      <c r="BF89" s="241"/>
      <c r="BG89" s="241"/>
    </row>
    <row r="90" s="214" customFormat="1" ht="14.1" customHeight="1" spans="1:59">
      <c r="A90" s="225" t="s">
        <v>19</v>
      </c>
      <c r="B90" s="226" t="s">
        <v>100</v>
      </c>
      <c r="C90" s="235" t="s">
        <v>103</v>
      </c>
      <c r="D90" s="228">
        <v>452599</v>
      </c>
      <c r="E90" s="188" t="s">
        <v>251</v>
      </c>
      <c r="F90" s="189">
        <v>500000</v>
      </c>
      <c r="G90" s="188" t="s">
        <v>17</v>
      </c>
      <c r="H90" s="166">
        <v>3717</v>
      </c>
      <c r="I90" s="211">
        <f>Таблица2[[#This Row],[Рекомендуемая розничная цена за пачку                            (руб.с НДС)]]*(1-0.25)</f>
        <v>2787.75</v>
      </c>
      <c r="J90" s="212">
        <f>Таблица2[[#This Row],[Рекомендуемая розничная цена за пачку                            (руб.с НДС)]]*0.8</f>
        <v>2973.6</v>
      </c>
      <c r="K90" s="213">
        <f>Таблица2[[#This Row],[Рекомендуемая розничная цена за пачку                            (руб.с НДС)]]*0.85</f>
        <v>3159.45</v>
      </c>
      <c r="L90" s="241"/>
      <c r="M90" s="241"/>
      <c r="N90" s="241"/>
      <c r="O90" s="241"/>
      <c r="P90" s="241"/>
      <c r="Q90" s="241"/>
      <c r="R90" s="241"/>
      <c r="S90" s="241"/>
      <c r="T90" s="241"/>
      <c r="U90" s="241"/>
      <c r="V90" s="241"/>
      <c r="W90" s="241"/>
      <c r="X90" s="241"/>
      <c r="Y90" s="241"/>
      <c r="Z90" s="241"/>
      <c r="AA90" s="241"/>
      <c r="AB90" s="241"/>
      <c r="AC90" s="241"/>
      <c r="AD90" s="241"/>
      <c r="AE90" s="241"/>
      <c r="AF90" s="241"/>
      <c r="AG90" s="241"/>
      <c r="AH90" s="241"/>
      <c r="AI90" s="241"/>
      <c r="AJ90" s="241"/>
      <c r="AK90" s="241"/>
      <c r="AL90" s="241"/>
      <c r="AM90" s="241"/>
      <c r="AN90" s="241"/>
      <c r="AO90" s="241"/>
      <c r="AP90" s="241"/>
      <c r="AQ90" s="241"/>
      <c r="AR90" s="241"/>
      <c r="AS90" s="241"/>
      <c r="AT90" s="241"/>
      <c r="AU90" s="241"/>
      <c r="AV90" s="241"/>
      <c r="AW90" s="241"/>
      <c r="AX90" s="241"/>
      <c r="AY90" s="241"/>
      <c r="AZ90" s="241"/>
      <c r="BA90" s="241"/>
      <c r="BB90" s="241"/>
      <c r="BC90" s="241"/>
      <c r="BD90" s="241"/>
      <c r="BE90" s="241"/>
      <c r="BF90" s="241"/>
      <c r="BG90" s="241"/>
    </row>
    <row r="91" s="214" customFormat="1" ht="14.1" customHeight="1" spans="1:59">
      <c r="A91" s="225" t="s">
        <v>23</v>
      </c>
      <c r="B91" s="231" t="s">
        <v>100</v>
      </c>
      <c r="C91" s="228" t="s">
        <v>103</v>
      </c>
      <c r="D91" s="228">
        <v>114923</v>
      </c>
      <c r="E91" s="188" t="s">
        <v>252</v>
      </c>
      <c r="F91" s="239">
        <v>0.5</v>
      </c>
      <c r="G91" s="188" t="s">
        <v>27</v>
      </c>
      <c r="H91" s="166">
        <v>2748</v>
      </c>
      <c r="I91" s="211">
        <f>Таблица2[[#This Row],[Рекомендуемая розничная цена за пачку                            (руб.с НДС)]]*(1-0.25)</f>
        <v>2061</v>
      </c>
      <c r="J91" s="212">
        <f>Таблица2[[#This Row],[Рекомендуемая розничная цена за пачку                            (руб.с НДС)]]*0.8</f>
        <v>2198.4</v>
      </c>
      <c r="K91" s="213">
        <f>Таблица2[[#This Row],[Рекомендуемая розничная цена за пачку                            (руб.с НДС)]]*0.85</f>
        <v>2335.8</v>
      </c>
      <c r="L91" s="241"/>
      <c r="M91" s="241"/>
      <c r="N91" s="241"/>
      <c r="O91" s="241"/>
      <c r="P91" s="241"/>
      <c r="Q91" s="241"/>
      <c r="R91" s="241"/>
      <c r="S91" s="241"/>
      <c r="T91" s="241"/>
      <c r="U91" s="241"/>
      <c r="V91" s="241"/>
      <c r="W91" s="241"/>
      <c r="X91" s="241"/>
      <c r="Y91" s="241"/>
      <c r="Z91" s="241"/>
      <c r="AA91" s="241"/>
      <c r="AB91" s="241"/>
      <c r="AC91" s="241"/>
      <c r="AD91" s="241"/>
      <c r="AE91" s="241"/>
      <c r="AF91" s="241"/>
      <c r="AG91" s="241"/>
      <c r="AH91" s="241"/>
      <c r="AI91" s="241"/>
      <c r="AJ91" s="241"/>
      <c r="AK91" s="241"/>
      <c r="AL91" s="241"/>
      <c r="AM91" s="241"/>
      <c r="AN91" s="241"/>
      <c r="AO91" s="241"/>
      <c r="AP91" s="241"/>
      <c r="AQ91" s="241"/>
      <c r="AR91" s="241"/>
      <c r="AS91" s="241"/>
      <c r="AT91" s="241"/>
      <c r="AU91" s="241"/>
      <c r="AV91" s="241"/>
      <c r="AW91" s="241"/>
      <c r="AX91" s="241"/>
      <c r="AY91" s="241"/>
      <c r="AZ91" s="241"/>
      <c r="BA91" s="241"/>
      <c r="BB91" s="241"/>
      <c r="BC91" s="241"/>
      <c r="BD91" s="241"/>
      <c r="BE91" s="241"/>
      <c r="BF91" s="241"/>
      <c r="BG91" s="241"/>
    </row>
    <row r="92" s="214" customFormat="1" ht="14.1" customHeight="1" spans="1:59">
      <c r="A92" s="225" t="s">
        <v>19</v>
      </c>
      <c r="B92" s="226" t="s">
        <v>100</v>
      </c>
      <c r="C92" s="235" t="s">
        <v>107</v>
      </c>
      <c r="D92" s="228"/>
      <c r="E92" s="188" t="s">
        <v>113</v>
      </c>
      <c r="F92" s="189">
        <v>100000</v>
      </c>
      <c r="G92" s="188" t="s">
        <v>17</v>
      </c>
      <c r="H92" s="166">
        <v>5600</v>
      </c>
      <c r="I92" s="211">
        <f>Таблица2[[#This Row],[Рекомендуемая розничная цена за пачку                            (руб.с НДС)]]*(1-0.25)</f>
        <v>4200</v>
      </c>
      <c r="J92" s="212">
        <f>Таблица2[[#This Row],[Рекомендуемая розничная цена за пачку                            (руб.с НДС)]]*0.8</f>
        <v>4480</v>
      </c>
      <c r="K92" s="213">
        <f>Таблица2[[#This Row],[Рекомендуемая розничная цена за пачку                            (руб.с НДС)]]*0.85</f>
        <v>4760</v>
      </c>
      <c r="L92" s="241"/>
      <c r="M92" s="241"/>
      <c r="N92" s="241"/>
      <c r="O92" s="241"/>
      <c r="P92" s="241"/>
      <c r="Q92" s="241"/>
      <c r="R92" s="241"/>
      <c r="S92" s="241"/>
      <c r="T92" s="241"/>
      <c r="U92" s="241"/>
      <c r="V92" s="241"/>
      <c r="W92" s="241"/>
      <c r="X92" s="241"/>
      <c r="Y92" s="241"/>
      <c r="Z92" s="241"/>
      <c r="AA92" s="241"/>
      <c r="AB92" s="241"/>
      <c r="AC92" s="241"/>
      <c r="AD92" s="241"/>
      <c r="AE92" s="241"/>
      <c r="AF92" s="241"/>
      <c r="AG92" s="241"/>
      <c r="AH92" s="241"/>
      <c r="AI92" s="241"/>
      <c r="AJ92" s="241"/>
      <c r="AK92" s="241"/>
      <c r="AL92" s="241"/>
      <c r="AM92" s="241"/>
      <c r="AN92" s="241"/>
      <c r="AO92" s="241"/>
      <c r="AP92" s="241"/>
      <c r="AQ92" s="241"/>
      <c r="AR92" s="241"/>
      <c r="AS92" s="241"/>
      <c r="AT92" s="241"/>
      <c r="AU92" s="241"/>
      <c r="AV92" s="241"/>
      <c r="AW92" s="241"/>
      <c r="AX92" s="241"/>
      <c r="AY92" s="241"/>
      <c r="AZ92" s="241"/>
      <c r="BA92" s="241"/>
      <c r="BB92" s="241"/>
      <c r="BC92" s="241"/>
      <c r="BD92" s="241"/>
      <c r="BE92" s="241"/>
      <c r="BF92" s="241"/>
      <c r="BG92" s="241"/>
    </row>
    <row r="93" s="214" customFormat="1" ht="14.1" customHeight="1" spans="1:59">
      <c r="A93" s="225" t="s">
        <v>19</v>
      </c>
      <c r="B93" s="226" t="s">
        <v>100</v>
      </c>
      <c r="C93" s="235" t="s">
        <v>107</v>
      </c>
      <c r="D93" s="228"/>
      <c r="E93" s="188" t="s">
        <v>113</v>
      </c>
      <c r="F93" s="189">
        <v>500000</v>
      </c>
      <c r="G93" s="188" t="s">
        <v>17</v>
      </c>
      <c r="H93" s="166">
        <v>27650</v>
      </c>
      <c r="I93" s="211">
        <f>Таблица2[[#This Row],[Рекомендуемая розничная цена за пачку                            (руб.с НДС)]]*(1-0.25)</f>
        <v>20737.5</v>
      </c>
      <c r="J93" s="212">
        <f>Таблица2[[#This Row],[Рекомендуемая розничная цена за пачку                            (руб.с НДС)]]*0.8</f>
        <v>22120</v>
      </c>
      <c r="K93" s="213">
        <f>Таблица2[[#This Row],[Рекомендуемая розничная цена за пачку                            (руб.с НДС)]]*0.85</f>
        <v>23502.5</v>
      </c>
      <c r="L93" s="241"/>
      <c r="M93" s="241"/>
      <c r="N93" s="241"/>
      <c r="O93" s="241"/>
      <c r="P93" s="241"/>
      <c r="Q93" s="241"/>
      <c r="R93" s="241"/>
      <c r="S93" s="241"/>
      <c r="T93" s="241"/>
      <c r="U93" s="241"/>
      <c r="V93" s="241"/>
      <c r="W93" s="241"/>
      <c r="X93" s="241"/>
      <c r="Y93" s="241"/>
      <c r="Z93" s="241"/>
      <c r="AA93" s="241"/>
      <c r="AB93" s="241"/>
      <c r="AC93" s="241"/>
      <c r="AD93" s="241"/>
      <c r="AE93" s="241"/>
      <c r="AF93" s="241"/>
      <c r="AG93" s="241"/>
      <c r="AH93" s="241"/>
      <c r="AI93" s="241"/>
      <c r="AJ93" s="241"/>
      <c r="AK93" s="241"/>
      <c r="AL93" s="241"/>
      <c r="AM93" s="241"/>
      <c r="AN93" s="241"/>
      <c r="AO93" s="241"/>
      <c r="AP93" s="241"/>
      <c r="AQ93" s="241"/>
      <c r="AR93" s="241"/>
      <c r="AS93" s="241"/>
      <c r="AT93" s="241"/>
      <c r="AU93" s="241"/>
      <c r="AV93" s="241"/>
      <c r="AW93" s="241"/>
      <c r="AX93" s="241"/>
      <c r="AY93" s="241"/>
      <c r="AZ93" s="241"/>
      <c r="BA93" s="241"/>
      <c r="BB93" s="241"/>
      <c r="BC93" s="241"/>
      <c r="BD93" s="241"/>
      <c r="BE93" s="241"/>
      <c r="BF93" s="241"/>
      <c r="BG93" s="241"/>
    </row>
    <row r="94" s="214" customFormat="1" ht="14.1" customHeight="1" spans="1:59">
      <c r="A94" s="225" t="s">
        <v>19</v>
      </c>
      <c r="B94" s="226" t="s">
        <v>100</v>
      </c>
      <c r="C94" s="235" t="s">
        <v>101</v>
      </c>
      <c r="D94" s="228"/>
      <c r="E94" s="188" t="s">
        <v>114</v>
      </c>
      <c r="F94" s="189">
        <v>100000</v>
      </c>
      <c r="G94" s="188" t="s">
        <v>17</v>
      </c>
      <c r="H94" s="166">
        <v>6145</v>
      </c>
      <c r="I94" s="211">
        <f>Таблица2[[#This Row],[Рекомендуемая розничная цена за пачку                            (руб.с НДС)]]*(1-0.25)</f>
        <v>4608.75</v>
      </c>
      <c r="J94" s="212">
        <f>Таблица2[[#This Row],[Рекомендуемая розничная цена за пачку                            (руб.с НДС)]]*0.8</f>
        <v>4916</v>
      </c>
      <c r="K94" s="213">
        <f>Таблица2[[#This Row],[Рекомендуемая розничная цена за пачку                            (руб.с НДС)]]*0.85</f>
        <v>5223.25</v>
      </c>
      <c r="L94" s="241"/>
      <c r="M94" s="241"/>
      <c r="N94" s="241"/>
      <c r="O94" s="241"/>
      <c r="P94" s="241"/>
      <c r="Q94" s="241"/>
      <c r="R94" s="241"/>
      <c r="S94" s="241"/>
      <c r="T94" s="241"/>
      <c r="U94" s="241"/>
      <c r="V94" s="241"/>
      <c r="W94" s="241"/>
      <c r="X94" s="241"/>
      <c r="Y94" s="241"/>
      <c r="Z94" s="241"/>
      <c r="AA94" s="241"/>
      <c r="AB94" s="241"/>
      <c r="AC94" s="241"/>
      <c r="AD94" s="241"/>
      <c r="AE94" s="241"/>
      <c r="AF94" s="241"/>
      <c r="AG94" s="241"/>
      <c r="AH94" s="241"/>
      <c r="AI94" s="241"/>
      <c r="AJ94" s="241"/>
      <c r="AK94" s="241"/>
      <c r="AL94" s="241"/>
      <c r="AM94" s="241"/>
      <c r="AN94" s="241"/>
      <c r="AO94" s="241"/>
      <c r="AP94" s="241"/>
      <c r="AQ94" s="241"/>
      <c r="AR94" s="241"/>
      <c r="AS94" s="241"/>
      <c r="AT94" s="241"/>
      <c r="AU94" s="241"/>
      <c r="AV94" s="241"/>
      <c r="AW94" s="241"/>
      <c r="AX94" s="241"/>
      <c r="AY94" s="241"/>
      <c r="AZ94" s="241"/>
      <c r="BA94" s="241"/>
      <c r="BB94" s="241"/>
      <c r="BC94" s="241"/>
      <c r="BD94" s="241"/>
      <c r="BE94" s="241"/>
      <c r="BF94" s="241"/>
      <c r="BG94" s="241"/>
    </row>
    <row r="95" s="214" customFormat="1" ht="14.1" customHeight="1" spans="1:59">
      <c r="A95" s="225" t="s">
        <v>19</v>
      </c>
      <c r="B95" s="226" t="s">
        <v>100</v>
      </c>
      <c r="C95" s="235" t="s">
        <v>101</v>
      </c>
      <c r="D95" s="228"/>
      <c r="E95" s="188" t="s">
        <v>114</v>
      </c>
      <c r="F95" s="189">
        <v>500000</v>
      </c>
      <c r="G95" s="188" t="s">
        <v>17</v>
      </c>
      <c r="H95" s="166">
        <v>32118</v>
      </c>
      <c r="I95" s="211">
        <f>Таблица2[[#This Row],[Рекомендуемая розничная цена за пачку                            (руб.с НДС)]]*(1-0.25)</f>
        <v>24088.5</v>
      </c>
      <c r="J95" s="212">
        <f>Таблица2[[#This Row],[Рекомендуемая розничная цена за пачку                            (руб.с НДС)]]*0.8</f>
        <v>25694.4</v>
      </c>
      <c r="K95" s="213">
        <f>Таблица2[[#This Row],[Рекомендуемая розничная цена за пачку                            (руб.с НДС)]]*0.85</f>
        <v>27300.3</v>
      </c>
      <c r="L95" s="241"/>
      <c r="M95" s="241"/>
      <c r="N95" s="241"/>
      <c r="O95" s="241"/>
      <c r="P95" s="241"/>
      <c r="Q95" s="241"/>
      <c r="R95" s="241"/>
      <c r="S95" s="241"/>
      <c r="T95" s="241"/>
      <c r="U95" s="241"/>
      <c r="V95" s="241"/>
      <c r="W95" s="241"/>
      <c r="X95" s="241"/>
      <c r="Y95" s="241"/>
      <c r="Z95" s="241"/>
      <c r="AA95" s="241"/>
      <c r="AB95" s="241"/>
      <c r="AC95" s="241"/>
      <c r="AD95" s="241"/>
      <c r="AE95" s="241"/>
      <c r="AF95" s="241"/>
      <c r="AG95" s="241"/>
      <c r="AH95" s="241"/>
      <c r="AI95" s="241"/>
      <c r="AJ95" s="241"/>
      <c r="AK95" s="241"/>
      <c r="AL95" s="241"/>
      <c r="AM95" s="241"/>
      <c r="AN95" s="241"/>
      <c r="AO95" s="241"/>
      <c r="AP95" s="241"/>
      <c r="AQ95" s="241"/>
      <c r="AR95" s="241"/>
      <c r="AS95" s="241"/>
      <c r="AT95" s="241"/>
      <c r="AU95" s="241"/>
      <c r="AV95" s="241"/>
      <c r="AW95" s="241"/>
      <c r="AX95" s="241"/>
      <c r="AY95" s="241"/>
      <c r="AZ95" s="241"/>
      <c r="BA95" s="241"/>
      <c r="BB95" s="241"/>
      <c r="BC95" s="241"/>
      <c r="BD95" s="241"/>
      <c r="BE95" s="241"/>
      <c r="BF95" s="241"/>
      <c r="BG95" s="241"/>
    </row>
    <row r="96" s="214" customFormat="1" ht="14.1" customHeight="1" spans="1:59">
      <c r="A96" s="225" t="s">
        <v>19</v>
      </c>
      <c r="B96" s="226" t="s">
        <v>100</v>
      </c>
      <c r="C96" s="235" t="s">
        <v>101</v>
      </c>
      <c r="D96" s="228"/>
      <c r="E96" s="188" t="s">
        <v>253</v>
      </c>
      <c r="F96" s="189">
        <v>100000</v>
      </c>
      <c r="G96" s="188" t="s">
        <v>17</v>
      </c>
      <c r="H96" s="166">
        <v>5947</v>
      </c>
      <c r="I96" s="211">
        <f>Таблица2[[#This Row],[Рекомендуемая розничная цена за пачку                            (руб.с НДС)]]*(1-0.25)</f>
        <v>4460.25</v>
      </c>
      <c r="J96" s="212">
        <f>Таблица2[[#This Row],[Рекомендуемая розничная цена за пачку                            (руб.с НДС)]]*0.8</f>
        <v>4757.6</v>
      </c>
      <c r="K96" s="213">
        <f>Таблица2[[#This Row],[Рекомендуемая розничная цена за пачку                            (руб.с НДС)]]*0.85</f>
        <v>5054.95</v>
      </c>
      <c r="L96" s="241"/>
      <c r="M96" s="241"/>
      <c r="N96" s="241"/>
      <c r="O96" s="241"/>
      <c r="P96" s="241"/>
      <c r="Q96" s="241"/>
      <c r="R96" s="241"/>
      <c r="S96" s="241"/>
      <c r="T96" s="241"/>
      <c r="U96" s="241"/>
      <c r="V96" s="241"/>
      <c r="W96" s="241"/>
      <c r="X96" s="241"/>
      <c r="Y96" s="241"/>
      <c r="Z96" s="241"/>
      <c r="AA96" s="241"/>
      <c r="AB96" s="241"/>
      <c r="AC96" s="241"/>
      <c r="AD96" s="241"/>
      <c r="AE96" s="241"/>
      <c r="AF96" s="241"/>
      <c r="AG96" s="241"/>
      <c r="AH96" s="241"/>
      <c r="AI96" s="241"/>
      <c r="AJ96" s="241"/>
      <c r="AK96" s="241"/>
      <c r="AL96" s="241"/>
      <c r="AM96" s="241"/>
      <c r="AN96" s="241"/>
      <c r="AO96" s="241"/>
      <c r="AP96" s="241"/>
      <c r="AQ96" s="241"/>
      <c r="AR96" s="241"/>
      <c r="AS96" s="241"/>
      <c r="AT96" s="241"/>
      <c r="AU96" s="241"/>
      <c r="AV96" s="241"/>
      <c r="AW96" s="241"/>
      <c r="AX96" s="241"/>
      <c r="AY96" s="241"/>
      <c r="AZ96" s="241"/>
      <c r="BA96" s="241"/>
      <c r="BB96" s="241"/>
      <c r="BC96" s="241"/>
      <c r="BD96" s="241"/>
      <c r="BE96" s="241"/>
      <c r="BF96" s="241"/>
      <c r="BG96" s="241"/>
    </row>
    <row r="97" s="214" customFormat="1" ht="14.1" customHeight="1" spans="1:59">
      <c r="A97" s="225" t="s">
        <v>19</v>
      </c>
      <c r="B97" s="226" t="s">
        <v>100</v>
      </c>
      <c r="C97" s="235" t="s">
        <v>101</v>
      </c>
      <c r="D97" s="228"/>
      <c r="E97" s="188" t="s">
        <v>253</v>
      </c>
      <c r="F97" s="189">
        <v>500000</v>
      </c>
      <c r="G97" s="188" t="s">
        <v>17</v>
      </c>
      <c r="H97" s="166">
        <v>29733</v>
      </c>
      <c r="I97" s="211">
        <f>Таблица2[[#This Row],[Рекомендуемая розничная цена за пачку                            (руб.с НДС)]]*(1-0.25)</f>
        <v>22299.75</v>
      </c>
      <c r="J97" s="212">
        <f>Таблица2[[#This Row],[Рекомендуемая розничная цена за пачку                            (руб.с НДС)]]*0.8</f>
        <v>23786.4</v>
      </c>
      <c r="K97" s="213">
        <f>Таблица2[[#This Row],[Рекомендуемая розничная цена за пачку                            (руб.с НДС)]]*0.85</f>
        <v>25273.05</v>
      </c>
      <c r="L97" s="241"/>
      <c r="M97" s="241"/>
      <c r="N97" s="241"/>
      <c r="O97" s="241"/>
      <c r="P97" s="241"/>
      <c r="Q97" s="241"/>
      <c r="R97" s="241"/>
      <c r="S97" s="241"/>
      <c r="T97" s="241"/>
      <c r="U97" s="241"/>
      <c r="V97" s="241"/>
      <c r="W97" s="241"/>
      <c r="X97" s="241"/>
      <c r="Y97" s="241"/>
      <c r="Z97" s="241"/>
      <c r="AA97" s="241"/>
      <c r="AB97" s="241"/>
      <c r="AC97" s="241"/>
      <c r="AD97" s="241"/>
      <c r="AE97" s="241"/>
      <c r="AF97" s="241"/>
      <c r="AG97" s="241"/>
      <c r="AH97" s="241"/>
      <c r="AI97" s="241"/>
      <c r="AJ97" s="241"/>
      <c r="AK97" s="241"/>
      <c r="AL97" s="241"/>
      <c r="AM97" s="241"/>
      <c r="AN97" s="241"/>
      <c r="AO97" s="241"/>
      <c r="AP97" s="241"/>
      <c r="AQ97" s="241"/>
      <c r="AR97" s="241"/>
      <c r="AS97" s="241"/>
      <c r="AT97" s="241"/>
      <c r="AU97" s="241"/>
      <c r="AV97" s="241"/>
      <c r="AW97" s="241"/>
      <c r="AX97" s="241"/>
      <c r="AY97" s="241"/>
      <c r="AZ97" s="241"/>
      <c r="BA97" s="241"/>
      <c r="BB97" s="241"/>
      <c r="BC97" s="241"/>
      <c r="BD97" s="241"/>
      <c r="BE97" s="241"/>
      <c r="BF97" s="241"/>
      <c r="BG97" s="241"/>
    </row>
    <row r="98" s="214" customFormat="1" ht="14.1" customHeight="1" spans="1:59">
      <c r="A98" s="225" t="s">
        <v>19</v>
      </c>
      <c r="B98" s="226" t="s">
        <v>100</v>
      </c>
      <c r="C98" s="235" t="s">
        <v>101</v>
      </c>
      <c r="D98" s="228"/>
      <c r="E98" s="188" t="s">
        <v>254</v>
      </c>
      <c r="F98" s="189">
        <v>100000</v>
      </c>
      <c r="G98" s="188" t="s">
        <v>17</v>
      </c>
      <c r="H98" s="166">
        <v>6204</v>
      </c>
      <c r="I98" s="211">
        <f>Таблица2[[#This Row],[Рекомендуемая розничная цена за пачку                            (руб.с НДС)]]*(1-0.25)</f>
        <v>4653</v>
      </c>
      <c r="J98" s="212">
        <f>Таблица2[[#This Row],[Рекомендуемая розничная цена за пачку                            (руб.с НДС)]]*0.8</f>
        <v>4963.2</v>
      </c>
      <c r="K98" s="213">
        <f>Таблица2[[#This Row],[Рекомендуемая розничная цена за пачку                            (руб.с НДС)]]*0.85</f>
        <v>5273.4</v>
      </c>
      <c r="L98" s="241"/>
      <c r="M98" s="241"/>
      <c r="N98" s="241"/>
      <c r="O98" s="241"/>
      <c r="P98" s="241"/>
      <c r="Q98" s="241"/>
      <c r="R98" s="241"/>
      <c r="S98" s="241"/>
      <c r="T98" s="241"/>
      <c r="U98" s="241"/>
      <c r="V98" s="241"/>
      <c r="W98" s="241"/>
      <c r="X98" s="241"/>
      <c r="Y98" s="241"/>
      <c r="Z98" s="241"/>
      <c r="AA98" s="241"/>
      <c r="AB98" s="241"/>
      <c r="AC98" s="241"/>
      <c r="AD98" s="241"/>
      <c r="AE98" s="241"/>
      <c r="AF98" s="241"/>
      <c r="AG98" s="241"/>
      <c r="AH98" s="241"/>
      <c r="AI98" s="241"/>
      <c r="AJ98" s="241"/>
      <c r="AK98" s="241"/>
      <c r="AL98" s="241"/>
      <c r="AM98" s="241"/>
      <c r="AN98" s="241"/>
      <c r="AO98" s="241"/>
      <c r="AP98" s="241"/>
      <c r="AQ98" s="241"/>
      <c r="AR98" s="241"/>
      <c r="AS98" s="241"/>
      <c r="AT98" s="241"/>
      <c r="AU98" s="241"/>
      <c r="AV98" s="241"/>
      <c r="AW98" s="241"/>
      <c r="AX98" s="241"/>
      <c r="AY98" s="241"/>
      <c r="AZ98" s="241"/>
      <c r="BA98" s="241"/>
      <c r="BB98" s="241"/>
      <c r="BC98" s="241"/>
      <c r="BD98" s="241"/>
      <c r="BE98" s="241"/>
      <c r="BF98" s="241"/>
      <c r="BG98" s="241"/>
    </row>
    <row r="99" s="214" customFormat="1" ht="14.1" customHeight="1" spans="1:59">
      <c r="A99" s="225" t="s">
        <v>19</v>
      </c>
      <c r="B99" s="226" t="s">
        <v>100</v>
      </c>
      <c r="C99" s="235" t="s">
        <v>101</v>
      </c>
      <c r="D99" s="228"/>
      <c r="E99" s="188" t="s">
        <v>254</v>
      </c>
      <c r="F99" s="189">
        <v>500000</v>
      </c>
      <c r="G99" s="188" t="s">
        <v>17</v>
      </c>
      <c r="H99" s="166">
        <v>31020</v>
      </c>
      <c r="I99" s="211">
        <f>Таблица2[[#This Row],[Рекомендуемая розничная цена за пачку                            (руб.с НДС)]]*(1-0.25)</f>
        <v>23265</v>
      </c>
      <c r="J99" s="212">
        <f>Таблица2[[#This Row],[Рекомендуемая розничная цена за пачку                            (руб.с НДС)]]*0.8</f>
        <v>24816</v>
      </c>
      <c r="K99" s="213">
        <f>Таблица2[[#This Row],[Рекомендуемая розничная цена за пачку                            (руб.с НДС)]]*0.85</f>
        <v>26367</v>
      </c>
      <c r="L99" s="241"/>
      <c r="M99" s="241"/>
      <c r="N99" s="241"/>
      <c r="O99" s="241"/>
      <c r="P99" s="241"/>
      <c r="Q99" s="241"/>
      <c r="R99" s="241"/>
      <c r="S99" s="241"/>
      <c r="T99" s="241"/>
      <c r="U99" s="241"/>
      <c r="V99" s="241"/>
      <c r="W99" s="241"/>
      <c r="X99" s="241"/>
      <c r="Y99" s="241"/>
      <c r="Z99" s="241"/>
      <c r="AA99" s="241"/>
      <c r="AB99" s="241"/>
      <c r="AC99" s="241"/>
      <c r="AD99" s="241"/>
      <c r="AE99" s="241"/>
      <c r="AF99" s="241"/>
      <c r="AG99" s="241"/>
      <c r="AH99" s="241"/>
      <c r="AI99" s="241"/>
      <c r="AJ99" s="241"/>
      <c r="AK99" s="241"/>
      <c r="AL99" s="241"/>
      <c r="AM99" s="241"/>
      <c r="AN99" s="241"/>
      <c r="AO99" s="241"/>
      <c r="AP99" s="241"/>
      <c r="AQ99" s="241"/>
      <c r="AR99" s="241"/>
      <c r="AS99" s="241"/>
      <c r="AT99" s="241"/>
      <c r="AU99" s="241"/>
      <c r="AV99" s="241"/>
      <c r="AW99" s="241"/>
      <c r="AX99" s="241"/>
      <c r="AY99" s="241"/>
      <c r="AZ99" s="241"/>
      <c r="BA99" s="241"/>
      <c r="BB99" s="241"/>
      <c r="BC99" s="241"/>
      <c r="BD99" s="241"/>
      <c r="BE99" s="241"/>
      <c r="BF99" s="241"/>
      <c r="BG99" s="241"/>
    </row>
    <row r="100" s="214" customFormat="1" ht="14.1" customHeight="1" spans="1:59">
      <c r="A100" s="225" t="s">
        <v>19</v>
      </c>
      <c r="B100" s="226" t="s">
        <v>100</v>
      </c>
      <c r="C100" s="235" t="s">
        <v>101</v>
      </c>
      <c r="D100" s="228"/>
      <c r="E100" s="188" t="s">
        <v>255</v>
      </c>
      <c r="F100" s="189">
        <v>500000</v>
      </c>
      <c r="G100" s="188" t="s">
        <v>17</v>
      </c>
      <c r="H100" s="166">
        <v>24353</v>
      </c>
      <c r="I100" s="211">
        <f>Таблица2[[#This Row],[Рекомендуемая розничная цена за пачку                            (руб.с НДС)]]*(1-0.25)</f>
        <v>18264.75</v>
      </c>
      <c r="J100" s="212">
        <f>Таблица2[[#This Row],[Рекомендуемая розничная цена за пачку                            (руб.с НДС)]]*0.8</f>
        <v>19482.4</v>
      </c>
      <c r="K100" s="213">
        <f>Таблица2[[#This Row],[Рекомендуемая розничная цена за пачку                            (руб.с НДС)]]*0.85</f>
        <v>20700.05</v>
      </c>
      <c r="L100" s="241"/>
      <c r="M100" s="241"/>
      <c r="N100" s="241"/>
      <c r="O100" s="241"/>
      <c r="P100" s="241"/>
      <c r="Q100" s="241"/>
      <c r="R100" s="241"/>
      <c r="S100" s="241"/>
      <c r="T100" s="241"/>
      <c r="U100" s="241"/>
      <c r="V100" s="241"/>
      <c r="W100" s="241"/>
      <c r="X100" s="241"/>
      <c r="Y100" s="241"/>
      <c r="Z100" s="241"/>
      <c r="AA100" s="241"/>
      <c r="AB100" s="241"/>
      <c r="AC100" s="241"/>
      <c r="AD100" s="241"/>
      <c r="AE100" s="241"/>
      <c r="AF100" s="241"/>
      <c r="AG100" s="241"/>
      <c r="AH100" s="241"/>
      <c r="AI100" s="241"/>
      <c r="AJ100" s="241"/>
      <c r="AK100" s="241"/>
      <c r="AL100" s="241"/>
      <c r="AM100" s="241"/>
      <c r="AN100" s="241"/>
      <c r="AO100" s="241"/>
      <c r="AP100" s="241"/>
      <c r="AQ100" s="241"/>
      <c r="AR100" s="241"/>
      <c r="AS100" s="241"/>
      <c r="AT100" s="241"/>
      <c r="AU100" s="241"/>
      <c r="AV100" s="241"/>
      <c r="AW100" s="241"/>
      <c r="AX100" s="241"/>
      <c r="AY100" s="241"/>
      <c r="AZ100" s="241"/>
      <c r="BA100" s="241"/>
      <c r="BB100" s="241"/>
      <c r="BC100" s="241"/>
      <c r="BD100" s="241"/>
      <c r="BE100" s="241"/>
      <c r="BF100" s="241"/>
      <c r="BG100" s="241"/>
    </row>
    <row r="101" s="214" customFormat="1" ht="14.1" customHeight="1" spans="1:59">
      <c r="A101" s="225" t="s">
        <v>23</v>
      </c>
      <c r="B101" s="231" t="s">
        <v>256</v>
      </c>
      <c r="C101" s="228" t="s">
        <v>125</v>
      </c>
      <c r="D101" s="228">
        <v>231591</v>
      </c>
      <c r="E101" s="188" t="s">
        <v>126</v>
      </c>
      <c r="F101" s="234">
        <v>0.005</v>
      </c>
      <c r="G101" s="188" t="s">
        <v>27</v>
      </c>
      <c r="H101" s="166">
        <v>3187</v>
      </c>
      <c r="I101" s="211">
        <f>Таблица2[[#This Row],[Рекомендуемая розничная цена за пачку                            (руб.с НДС)]]*(1-0.25)</f>
        <v>2390.25</v>
      </c>
      <c r="J101" s="212">
        <f>Таблица2[[#This Row],[Рекомендуемая розничная цена за пачку                            (руб.с НДС)]]*0.8</f>
        <v>2549.6</v>
      </c>
      <c r="K101" s="213">
        <f>Таблица2[[#This Row],[Рекомендуемая розничная цена за пачку                            (руб.с НДС)]]*0.85</f>
        <v>2708.95</v>
      </c>
      <c r="L101" s="241"/>
      <c r="M101" s="241"/>
      <c r="N101" s="241"/>
      <c r="O101" s="241"/>
      <c r="P101" s="241"/>
      <c r="Q101" s="241"/>
      <c r="R101" s="241"/>
      <c r="S101" s="241"/>
      <c r="T101" s="241"/>
      <c r="U101" s="241"/>
      <c r="V101" s="241"/>
      <c r="W101" s="241"/>
      <c r="X101" s="241"/>
      <c r="Y101" s="241"/>
      <c r="Z101" s="241"/>
      <c r="AA101" s="241"/>
      <c r="AB101" s="241"/>
      <c r="AC101" s="241"/>
      <c r="AD101" s="241"/>
      <c r="AE101" s="241"/>
      <c r="AF101" s="241"/>
      <c r="AG101" s="241"/>
      <c r="AH101" s="241"/>
      <c r="AI101" s="241"/>
      <c r="AJ101" s="241"/>
      <c r="AK101" s="241"/>
      <c r="AL101" s="241"/>
      <c r="AM101" s="241"/>
      <c r="AN101" s="241"/>
      <c r="AO101" s="241"/>
      <c r="AP101" s="241"/>
      <c r="AQ101" s="241"/>
      <c r="AR101" s="241"/>
      <c r="AS101" s="241"/>
      <c r="AT101" s="241"/>
      <c r="AU101" s="241"/>
      <c r="AV101" s="241"/>
      <c r="AW101" s="241"/>
      <c r="AX101" s="241"/>
      <c r="AY101" s="241"/>
      <c r="AZ101" s="241"/>
      <c r="BA101" s="241"/>
      <c r="BB101" s="241"/>
      <c r="BC101" s="241"/>
      <c r="BD101" s="241"/>
      <c r="BE101" s="241"/>
      <c r="BF101" s="241"/>
      <c r="BG101" s="241"/>
    </row>
    <row r="102" s="214" customFormat="1" ht="14.1" customHeight="1" spans="1:59">
      <c r="A102" s="225" t="s">
        <v>23</v>
      </c>
      <c r="B102" s="231" t="s">
        <v>256</v>
      </c>
      <c r="C102" s="228" t="s">
        <v>125</v>
      </c>
      <c r="D102" s="228">
        <v>177238</v>
      </c>
      <c r="E102" s="188" t="s">
        <v>257</v>
      </c>
      <c r="F102" s="189">
        <v>1000</v>
      </c>
      <c r="G102" s="188" t="s">
        <v>17</v>
      </c>
      <c r="H102" s="166">
        <v>3378</v>
      </c>
      <c r="I102" s="211">
        <f>Таблица2[[#This Row],[Рекомендуемая розничная цена за пачку                            (руб.с НДС)]]*(1-0.25)</f>
        <v>2533.5</v>
      </c>
      <c r="J102" s="212">
        <f>Таблица2[[#This Row],[Рекомендуемая розничная цена за пачку                            (руб.с НДС)]]*0.8</f>
        <v>2702.4</v>
      </c>
      <c r="K102" s="213">
        <f>Таблица2[[#This Row],[Рекомендуемая розничная цена за пачку                            (руб.с НДС)]]*0.85</f>
        <v>2871.3</v>
      </c>
      <c r="L102" s="241"/>
      <c r="M102" s="241"/>
      <c r="N102" s="241"/>
      <c r="O102" s="241"/>
      <c r="P102" s="241"/>
      <c r="Q102" s="241"/>
      <c r="R102" s="241"/>
      <c r="S102" s="241"/>
      <c r="T102" s="241"/>
      <c r="U102" s="241"/>
      <c r="V102" s="241"/>
      <c r="W102" s="241"/>
      <c r="X102" s="241"/>
      <c r="Y102" s="241"/>
      <c r="Z102" s="241"/>
      <c r="AA102" s="241"/>
      <c r="AB102" s="241"/>
      <c r="AC102" s="241"/>
      <c r="AD102" s="241"/>
      <c r="AE102" s="241"/>
      <c r="AF102" s="241"/>
      <c r="AG102" s="241"/>
      <c r="AH102" s="241"/>
      <c r="AI102" s="241"/>
      <c r="AJ102" s="241"/>
      <c r="AK102" s="241"/>
      <c r="AL102" s="241"/>
      <c r="AM102" s="241"/>
      <c r="AN102" s="241"/>
      <c r="AO102" s="241"/>
      <c r="AP102" s="241"/>
      <c r="AQ102" s="241"/>
      <c r="AR102" s="241"/>
      <c r="AS102" s="241"/>
      <c r="AT102" s="241"/>
      <c r="AU102" s="241"/>
      <c r="AV102" s="241"/>
      <c r="AW102" s="241"/>
      <c r="AX102" s="241"/>
      <c r="AY102" s="241"/>
      <c r="AZ102" s="241"/>
      <c r="BA102" s="241"/>
      <c r="BB102" s="241"/>
      <c r="BC102" s="241"/>
      <c r="BD102" s="241"/>
      <c r="BE102" s="241"/>
      <c r="BF102" s="241"/>
      <c r="BG102" s="241"/>
    </row>
    <row r="103" s="214" customFormat="1" ht="14.1" customHeight="1" spans="1:59">
      <c r="A103" s="225" t="s">
        <v>23</v>
      </c>
      <c r="B103" s="231" t="s">
        <v>256</v>
      </c>
      <c r="C103" s="228" t="s">
        <v>125</v>
      </c>
      <c r="D103" s="228">
        <v>138640</v>
      </c>
      <c r="E103" s="188" t="s">
        <v>258</v>
      </c>
      <c r="F103" s="189">
        <v>1000</v>
      </c>
      <c r="G103" s="188" t="s">
        <v>17</v>
      </c>
      <c r="H103" s="166">
        <v>3378</v>
      </c>
      <c r="I103" s="211">
        <f>Таблица2[[#This Row],[Рекомендуемая розничная цена за пачку                            (руб.с НДС)]]*(1-0.25)</f>
        <v>2533.5</v>
      </c>
      <c r="J103" s="212">
        <f>Таблица2[[#This Row],[Рекомендуемая розничная цена за пачку                            (руб.с НДС)]]*0.8</f>
        <v>2702.4</v>
      </c>
      <c r="K103" s="213">
        <f>Таблица2[[#This Row],[Рекомендуемая розничная цена за пачку                            (руб.с НДС)]]*0.85</f>
        <v>2871.3</v>
      </c>
      <c r="L103" s="241"/>
      <c r="M103" s="241"/>
      <c r="N103" s="241"/>
      <c r="O103" s="241"/>
      <c r="P103" s="241"/>
      <c r="Q103" s="241"/>
      <c r="R103" s="241"/>
      <c r="S103" s="241"/>
      <c r="T103" s="241"/>
      <c r="U103" s="241"/>
      <c r="V103" s="241"/>
      <c r="W103" s="241"/>
      <c r="X103" s="241"/>
      <c r="Y103" s="241"/>
      <c r="Z103" s="241"/>
      <c r="AA103" s="241"/>
      <c r="AB103" s="241"/>
      <c r="AC103" s="241"/>
      <c r="AD103" s="241"/>
      <c r="AE103" s="241"/>
      <c r="AF103" s="241"/>
      <c r="AG103" s="241"/>
      <c r="AH103" s="241"/>
      <c r="AI103" s="241"/>
      <c r="AJ103" s="241"/>
      <c r="AK103" s="241"/>
      <c r="AL103" s="241"/>
      <c r="AM103" s="241"/>
      <c r="AN103" s="241"/>
      <c r="AO103" s="241"/>
      <c r="AP103" s="241"/>
      <c r="AQ103" s="241"/>
      <c r="AR103" s="241"/>
      <c r="AS103" s="241"/>
      <c r="AT103" s="241"/>
      <c r="AU103" s="241"/>
      <c r="AV103" s="241"/>
      <c r="AW103" s="241"/>
      <c r="AX103" s="241"/>
      <c r="AY103" s="241"/>
      <c r="AZ103" s="241"/>
      <c r="BA103" s="241"/>
      <c r="BB103" s="241"/>
      <c r="BC103" s="241"/>
      <c r="BD103" s="241"/>
      <c r="BE103" s="241"/>
      <c r="BF103" s="241"/>
      <c r="BG103" s="241"/>
    </row>
    <row r="104" s="214" customFormat="1" ht="14.1" customHeight="1" spans="1:59">
      <c r="A104" s="225" t="s">
        <v>23</v>
      </c>
      <c r="B104" s="231" t="s">
        <v>256</v>
      </c>
      <c r="C104" s="228" t="s">
        <v>125</v>
      </c>
      <c r="D104" s="228">
        <v>226602</v>
      </c>
      <c r="E104" s="188" t="s">
        <v>127</v>
      </c>
      <c r="F104" s="189">
        <v>250</v>
      </c>
      <c r="G104" s="188" t="s">
        <v>17</v>
      </c>
      <c r="H104" s="166">
        <v>893</v>
      </c>
      <c r="I104" s="211">
        <f>Таблица2[[#This Row],[Рекомендуемая розничная цена за пачку                            (руб.с НДС)]]*(1-0.25)</f>
        <v>669.75</v>
      </c>
      <c r="J104" s="212">
        <f>Таблица2[[#This Row],[Рекомендуемая розничная цена за пачку                            (руб.с НДС)]]*0.8</f>
        <v>714.4</v>
      </c>
      <c r="K104" s="213">
        <f>Таблица2[[#This Row],[Рекомендуемая розничная цена за пачку                            (руб.с НДС)]]*0.85</f>
        <v>759.05</v>
      </c>
      <c r="L104" s="241"/>
      <c r="M104" s="241"/>
      <c r="N104" s="241"/>
      <c r="O104" s="241"/>
      <c r="P104" s="241"/>
      <c r="Q104" s="241"/>
      <c r="R104" s="241"/>
      <c r="S104" s="241"/>
      <c r="T104" s="241"/>
      <c r="U104" s="241"/>
      <c r="V104" s="241"/>
      <c r="W104" s="241"/>
      <c r="X104" s="241"/>
      <c r="Y104" s="241"/>
      <c r="Z104" s="241"/>
      <c r="AA104" s="241"/>
      <c r="AB104" s="241"/>
      <c r="AC104" s="241"/>
      <c r="AD104" s="241"/>
      <c r="AE104" s="241"/>
      <c r="AF104" s="241"/>
      <c r="AG104" s="241"/>
      <c r="AH104" s="241"/>
      <c r="AI104" s="241"/>
      <c r="AJ104" s="241"/>
      <c r="AK104" s="241"/>
      <c r="AL104" s="241"/>
      <c r="AM104" s="241"/>
      <c r="AN104" s="241"/>
      <c r="AO104" s="241"/>
      <c r="AP104" s="241"/>
      <c r="AQ104" s="241"/>
      <c r="AR104" s="241"/>
      <c r="AS104" s="241"/>
      <c r="AT104" s="241"/>
      <c r="AU104" s="241"/>
      <c r="AV104" s="241"/>
      <c r="AW104" s="241"/>
      <c r="AX104" s="241"/>
      <c r="AY104" s="241"/>
      <c r="AZ104" s="241"/>
      <c r="BA104" s="241"/>
      <c r="BB104" s="241"/>
      <c r="BC104" s="241"/>
      <c r="BD104" s="241"/>
      <c r="BE104" s="241"/>
      <c r="BF104" s="241"/>
      <c r="BG104" s="241"/>
    </row>
    <row r="105" s="214" customFormat="1" ht="14.1" customHeight="1" spans="1:59">
      <c r="A105" s="225" t="s">
        <v>23</v>
      </c>
      <c r="B105" s="231" t="s">
        <v>256</v>
      </c>
      <c r="C105" s="228" t="s">
        <v>121</v>
      </c>
      <c r="D105" s="228">
        <v>141577</v>
      </c>
      <c r="E105" s="188" t="s">
        <v>122</v>
      </c>
      <c r="F105" s="189">
        <v>250</v>
      </c>
      <c r="G105" s="188" t="s">
        <v>17</v>
      </c>
      <c r="H105" s="166">
        <v>1690</v>
      </c>
      <c r="I105" s="211">
        <f>Таблица2[[#This Row],[Рекомендуемая розничная цена за пачку                            (руб.с НДС)]]*(1-0.25)</f>
        <v>1267.5</v>
      </c>
      <c r="J105" s="212">
        <f>Таблица2[[#This Row],[Рекомендуемая розничная цена за пачку                            (руб.с НДС)]]*0.8</f>
        <v>1352</v>
      </c>
      <c r="K105" s="213">
        <f>Таблица2[[#This Row],[Рекомендуемая розничная цена за пачку                            (руб.с НДС)]]*0.85</f>
        <v>1436.5</v>
      </c>
      <c r="L105" s="241"/>
      <c r="M105" s="241"/>
      <c r="N105" s="241"/>
      <c r="O105" s="241"/>
      <c r="P105" s="241"/>
      <c r="Q105" s="241"/>
      <c r="R105" s="241"/>
      <c r="S105" s="241"/>
      <c r="T105" s="241"/>
      <c r="U105" s="241"/>
      <c r="V105" s="241"/>
      <c r="W105" s="241"/>
      <c r="X105" s="241"/>
      <c r="Y105" s="241"/>
      <c r="Z105" s="241"/>
      <c r="AA105" s="241"/>
      <c r="AB105" s="241"/>
      <c r="AC105" s="241"/>
      <c r="AD105" s="241"/>
      <c r="AE105" s="241"/>
      <c r="AF105" s="241"/>
      <c r="AG105" s="241"/>
      <c r="AH105" s="241"/>
      <c r="AI105" s="241"/>
      <c r="AJ105" s="241"/>
      <c r="AK105" s="241"/>
      <c r="AL105" s="241"/>
      <c r="AM105" s="241"/>
      <c r="AN105" s="241"/>
      <c r="AO105" s="241"/>
      <c r="AP105" s="241"/>
      <c r="AQ105" s="241"/>
      <c r="AR105" s="241"/>
      <c r="AS105" s="241"/>
      <c r="AT105" s="241"/>
      <c r="AU105" s="241"/>
      <c r="AV105" s="241"/>
      <c r="AW105" s="241"/>
      <c r="AX105" s="241"/>
      <c r="AY105" s="241"/>
      <c r="AZ105" s="241"/>
      <c r="BA105" s="241"/>
      <c r="BB105" s="241"/>
      <c r="BC105" s="241"/>
      <c r="BD105" s="241"/>
      <c r="BE105" s="241"/>
      <c r="BF105" s="241"/>
      <c r="BG105" s="241"/>
    </row>
    <row r="106" s="214" customFormat="1" ht="14.1" customHeight="1" spans="1:59">
      <c r="A106" s="225" t="s">
        <v>23</v>
      </c>
      <c r="B106" s="231" t="s">
        <v>256</v>
      </c>
      <c r="C106" s="228" t="s">
        <v>121</v>
      </c>
      <c r="D106" s="228">
        <v>897641</v>
      </c>
      <c r="E106" s="188" t="s">
        <v>259</v>
      </c>
      <c r="F106" s="189">
        <v>250</v>
      </c>
      <c r="G106" s="188" t="s">
        <v>17</v>
      </c>
      <c r="H106" s="166">
        <v>1635</v>
      </c>
      <c r="I106" s="211">
        <f>Таблица2[[#This Row],[Рекомендуемая розничная цена за пачку                            (руб.с НДС)]]*(1-0.25)</f>
        <v>1226.25</v>
      </c>
      <c r="J106" s="212">
        <f>Таблица2[[#This Row],[Рекомендуемая розничная цена за пачку                            (руб.с НДС)]]*0.8</f>
        <v>1308</v>
      </c>
      <c r="K106" s="213">
        <f>Таблица2[[#This Row],[Рекомендуемая розничная цена за пачку                            (руб.с НДС)]]*0.85</f>
        <v>1389.75</v>
      </c>
      <c r="L106" s="241"/>
      <c r="M106" s="241"/>
      <c r="N106" s="241"/>
      <c r="O106" s="241"/>
      <c r="P106" s="241"/>
      <c r="Q106" s="241"/>
      <c r="R106" s="241"/>
      <c r="S106" s="241"/>
      <c r="T106" s="241"/>
      <c r="U106" s="241"/>
      <c r="V106" s="241"/>
      <c r="W106" s="241"/>
      <c r="X106" s="241"/>
      <c r="Y106" s="241"/>
      <c r="Z106" s="241"/>
      <c r="AA106" s="241"/>
      <c r="AB106" s="241"/>
      <c r="AC106" s="241"/>
      <c r="AD106" s="241"/>
      <c r="AE106" s="241"/>
      <c r="AF106" s="241"/>
      <c r="AG106" s="241"/>
      <c r="AH106" s="241"/>
      <c r="AI106" s="241"/>
      <c r="AJ106" s="241"/>
      <c r="AK106" s="241"/>
      <c r="AL106" s="241"/>
      <c r="AM106" s="241"/>
      <c r="AN106" s="241"/>
      <c r="AO106" s="241"/>
      <c r="AP106" s="241"/>
      <c r="AQ106" s="241"/>
      <c r="AR106" s="241"/>
      <c r="AS106" s="241"/>
      <c r="AT106" s="241"/>
      <c r="AU106" s="241"/>
      <c r="AV106" s="241"/>
      <c r="AW106" s="241"/>
      <c r="AX106" s="241"/>
      <c r="AY106" s="241"/>
      <c r="AZ106" s="241"/>
      <c r="BA106" s="241"/>
      <c r="BB106" s="241"/>
      <c r="BC106" s="241"/>
      <c r="BD106" s="241"/>
      <c r="BE106" s="241"/>
      <c r="BF106" s="241"/>
      <c r="BG106" s="241"/>
    </row>
    <row r="107" s="214" customFormat="1" ht="14.1" customHeight="1" spans="1:59">
      <c r="A107" s="225" t="s">
        <v>19</v>
      </c>
      <c r="B107" s="225" t="s">
        <v>256</v>
      </c>
      <c r="C107" s="229" t="s">
        <v>125</v>
      </c>
      <c r="D107" s="228">
        <v>445187</v>
      </c>
      <c r="E107" s="245" t="s">
        <v>260</v>
      </c>
      <c r="F107" s="189">
        <v>1000</v>
      </c>
      <c r="G107" s="188" t="s">
        <v>17</v>
      </c>
      <c r="H107" s="166">
        <v>3255</v>
      </c>
      <c r="I107" s="211">
        <f>Таблица2[[#This Row],[Рекомендуемая розничная цена за пачку                            (руб.с НДС)]]*(1-0.25)</f>
        <v>2441.25</v>
      </c>
      <c r="J107" s="212">
        <f>Таблица2[[#This Row],[Рекомендуемая розничная цена за пачку                            (руб.с НДС)]]*0.8</f>
        <v>2604</v>
      </c>
      <c r="K107" s="213">
        <f>Таблица2[[#This Row],[Рекомендуемая розничная цена за пачку                            (руб.с НДС)]]*0.85</f>
        <v>2766.75</v>
      </c>
      <c r="L107" s="241"/>
      <c r="M107" s="241"/>
      <c r="N107" s="241"/>
      <c r="O107" s="241"/>
      <c r="P107" s="241"/>
      <c r="Q107" s="241"/>
      <c r="R107" s="241"/>
      <c r="S107" s="241"/>
      <c r="T107" s="241"/>
      <c r="U107" s="241"/>
      <c r="V107" s="241"/>
      <c r="W107" s="241"/>
      <c r="X107" s="241"/>
      <c r="Y107" s="241"/>
      <c r="Z107" s="241"/>
      <c r="AA107" s="241"/>
      <c r="AB107" s="241"/>
      <c r="AC107" s="241"/>
      <c r="AD107" s="241"/>
      <c r="AE107" s="241"/>
      <c r="AF107" s="241"/>
      <c r="AG107" s="241"/>
      <c r="AH107" s="241"/>
      <c r="AI107" s="241"/>
      <c r="AJ107" s="241"/>
      <c r="AK107" s="241"/>
      <c r="AL107" s="241"/>
      <c r="AM107" s="241"/>
      <c r="AN107" s="241"/>
      <c r="AO107" s="241"/>
      <c r="AP107" s="241"/>
      <c r="AQ107" s="241"/>
      <c r="AR107" s="241"/>
      <c r="AS107" s="241"/>
      <c r="AT107" s="241"/>
      <c r="AU107" s="241"/>
      <c r="AV107" s="241"/>
      <c r="AW107" s="241"/>
      <c r="AX107" s="241"/>
      <c r="AY107" s="241"/>
      <c r="AZ107" s="241"/>
      <c r="BA107" s="241"/>
      <c r="BB107" s="241"/>
      <c r="BC107" s="241"/>
      <c r="BD107" s="241"/>
      <c r="BE107" s="241"/>
      <c r="BF107" s="241"/>
      <c r="BG107" s="241"/>
    </row>
    <row r="108" s="214" customFormat="1" ht="14.1" customHeight="1" spans="1:59">
      <c r="A108" s="225" t="s">
        <v>23</v>
      </c>
      <c r="B108" s="231" t="s">
        <v>256</v>
      </c>
      <c r="C108" s="228" t="s">
        <v>125</v>
      </c>
      <c r="D108" s="228">
        <v>198251</v>
      </c>
      <c r="E108" s="188" t="s">
        <v>130</v>
      </c>
      <c r="F108" s="189">
        <v>1000</v>
      </c>
      <c r="G108" s="188" t="s">
        <v>17</v>
      </c>
      <c r="H108" s="166">
        <v>3310</v>
      </c>
      <c r="I108" s="211">
        <f>Таблица2[[#This Row],[Рекомендуемая розничная цена за пачку                            (руб.с НДС)]]*(1-0.25)</f>
        <v>2482.5</v>
      </c>
      <c r="J108" s="212">
        <f>Таблица2[[#This Row],[Рекомендуемая розничная цена за пачку                            (руб.с НДС)]]*0.8</f>
        <v>2648</v>
      </c>
      <c r="K108" s="213">
        <f>Таблица2[[#This Row],[Рекомендуемая розничная цена за пачку                            (руб.с НДС)]]*0.85</f>
        <v>2813.5</v>
      </c>
      <c r="L108" s="241"/>
      <c r="M108" s="241"/>
      <c r="N108" s="241"/>
      <c r="O108" s="241"/>
      <c r="P108" s="241"/>
      <c r="Q108" s="241"/>
      <c r="R108" s="241"/>
      <c r="S108" s="241"/>
      <c r="T108" s="241"/>
      <c r="U108" s="241"/>
      <c r="V108" s="241"/>
      <c r="W108" s="241"/>
      <c r="X108" s="241"/>
      <c r="Y108" s="241"/>
      <c r="Z108" s="241"/>
      <c r="AA108" s="241"/>
      <c r="AB108" s="241"/>
      <c r="AC108" s="241"/>
      <c r="AD108" s="241"/>
      <c r="AE108" s="241"/>
      <c r="AF108" s="241"/>
      <c r="AG108" s="241"/>
      <c r="AH108" s="241"/>
      <c r="AI108" s="241"/>
      <c r="AJ108" s="241"/>
      <c r="AK108" s="241"/>
      <c r="AL108" s="241"/>
      <c r="AM108" s="241"/>
      <c r="AN108" s="241"/>
      <c r="AO108" s="241"/>
      <c r="AP108" s="241"/>
      <c r="AQ108" s="241"/>
      <c r="AR108" s="241"/>
      <c r="AS108" s="241"/>
      <c r="AT108" s="241"/>
      <c r="AU108" s="241"/>
      <c r="AV108" s="241"/>
      <c r="AW108" s="241"/>
      <c r="AX108" s="241"/>
      <c r="AY108" s="241"/>
      <c r="AZ108" s="241"/>
      <c r="BA108" s="241"/>
      <c r="BB108" s="241"/>
      <c r="BC108" s="241"/>
      <c r="BD108" s="241"/>
      <c r="BE108" s="241"/>
      <c r="BF108" s="241"/>
      <c r="BG108" s="241"/>
    </row>
    <row r="109" s="214" customFormat="1" ht="14.1" customHeight="1" spans="1:59">
      <c r="A109" s="225" t="s">
        <v>19</v>
      </c>
      <c r="B109" s="225" t="s">
        <v>256</v>
      </c>
      <c r="C109" s="229" t="s">
        <v>261</v>
      </c>
      <c r="D109" s="228">
        <v>489065</v>
      </c>
      <c r="E109" s="188" t="s">
        <v>262</v>
      </c>
      <c r="F109" s="189">
        <v>1000</v>
      </c>
      <c r="G109" s="188" t="s">
        <v>17</v>
      </c>
      <c r="H109" s="166">
        <v>3023</v>
      </c>
      <c r="I109" s="211">
        <f>Таблица2[[#This Row],[Рекомендуемая розничная цена за пачку                            (руб.с НДС)]]*(1-0.25)</f>
        <v>2267.25</v>
      </c>
      <c r="J109" s="212">
        <f>Таблица2[[#This Row],[Рекомендуемая розничная цена за пачку                            (руб.с НДС)]]*0.8</f>
        <v>2418.4</v>
      </c>
      <c r="K109" s="213">
        <f>Таблица2[[#This Row],[Рекомендуемая розничная цена за пачку                            (руб.с НДС)]]*0.85</f>
        <v>2569.55</v>
      </c>
      <c r="L109" s="241"/>
      <c r="M109" s="241"/>
      <c r="N109" s="241"/>
      <c r="O109" s="241"/>
      <c r="P109" s="241"/>
      <c r="Q109" s="241"/>
      <c r="R109" s="241"/>
      <c r="S109" s="241"/>
      <c r="T109" s="241"/>
      <c r="U109" s="241"/>
      <c r="V109" s="241"/>
      <c r="W109" s="241"/>
      <c r="X109" s="241"/>
      <c r="Y109" s="241"/>
      <c r="Z109" s="241"/>
      <c r="AA109" s="241"/>
      <c r="AB109" s="241"/>
      <c r="AC109" s="241"/>
      <c r="AD109" s="241"/>
      <c r="AE109" s="241"/>
      <c r="AF109" s="241"/>
      <c r="AG109" s="241"/>
      <c r="AH109" s="241"/>
      <c r="AI109" s="241"/>
      <c r="AJ109" s="241"/>
      <c r="AK109" s="241"/>
      <c r="AL109" s="241"/>
      <c r="AM109" s="241"/>
      <c r="AN109" s="241"/>
      <c r="AO109" s="241"/>
      <c r="AP109" s="241"/>
      <c r="AQ109" s="241"/>
      <c r="AR109" s="241"/>
      <c r="AS109" s="241"/>
      <c r="AT109" s="241"/>
      <c r="AU109" s="241"/>
      <c r="AV109" s="241"/>
      <c r="AW109" s="241"/>
      <c r="AX109" s="241"/>
      <c r="AY109" s="241"/>
      <c r="AZ109" s="241"/>
      <c r="BA109" s="241"/>
      <c r="BB109" s="241"/>
      <c r="BC109" s="241"/>
      <c r="BD109" s="241"/>
      <c r="BE109" s="241"/>
      <c r="BF109" s="241"/>
      <c r="BG109" s="241"/>
    </row>
    <row r="110" s="214" customFormat="1" ht="14.1" customHeight="1" spans="1:59">
      <c r="A110" s="225" t="s">
        <v>23</v>
      </c>
      <c r="B110" s="231" t="s">
        <v>263</v>
      </c>
      <c r="C110" s="232" t="s">
        <v>204</v>
      </c>
      <c r="D110" s="228">
        <v>470513</v>
      </c>
      <c r="E110" s="190" t="s">
        <v>264</v>
      </c>
      <c r="F110" s="189">
        <v>50000</v>
      </c>
      <c r="G110" s="188" t="s">
        <v>17</v>
      </c>
      <c r="H110" s="166">
        <v>4334</v>
      </c>
      <c r="I110" s="242">
        <f>Таблица2[[#This Row],[Рекомендуемая розничная цена за пачку                            (руб.с НДС)]]*0.65</f>
        <v>2817.1</v>
      </c>
      <c r="J110" s="243">
        <f>Таблица2[[#This Row],[25]]</f>
        <v>2817.1</v>
      </c>
      <c r="K110" s="244">
        <f>Таблица2[[#This Row],[20]]</f>
        <v>2817.1</v>
      </c>
      <c r="L110" s="241"/>
      <c r="M110" s="241"/>
      <c r="N110" s="241"/>
      <c r="O110" s="241"/>
      <c r="P110" s="241"/>
      <c r="Q110" s="241"/>
      <c r="R110" s="241"/>
      <c r="S110" s="241"/>
      <c r="T110" s="241"/>
      <c r="U110" s="241"/>
      <c r="V110" s="241"/>
      <c r="W110" s="241"/>
      <c r="X110" s="241"/>
      <c r="Y110" s="241"/>
      <c r="Z110" s="241"/>
      <c r="AA110" s="241"/>
      <c r="AB110" s="241"/>
      <c r="AC110" s="241"/>
      <c r="AD110" s="241"/>
      <c r="AE110" s="241"/>
      <c r="AF110" s="241"/>
      <c r="AG110" s="241"/>
      <c r="AH110" s="241"/>
      <c r="AI110" s="241"/>
      <c r="AJ110" s="241"/>
      <c r="AK110" s="241"/>
      <c r="AL110" s="241"/>
      <c r="AM110" s="241"/>
      <c r="AN110" s="241"/>
      <c r="AO110" s="241"/>
      <c r="AP110" s="241"/>
      <c r="AQ110" s="241"/>
      <c r="AR110" s="241"/>
      <c r="AS110" s="241"/>
      <c r="AT110" s="241"/>
      <c r="AU110" s="241"/>
      <c r="AV110" s="241"/>
      <c r="AW110" s="241"/>
      <c r="AX110" s="241"/>
      <c r="AY110" s="241"/>
      <c r="AZ110" s="241"/>
      <c r="BA110" s="241"/>
      <c r="BB110" s="241"/>
      <c r="BC110" s="241"/>
      <c r="BD110" s="241"/>
      <c r="BE110" s="241"/>
      <c r="BF110" s="241"/>
      <c r="BG110" s="241"/>
    </row>
    <row r="111" s="214" customFormat="1" ht="14.1" customHeight="1" spans="1:59">
      <c r="A111" s="225" t="s">
        <v>19</v>
      </c>
      <c r="B111" s="231" t="s">
        <v>134</v>
      </c>
      <c r="C111" s="232" t="s">
        <v>204</v>
      </c>
      <c r="D111" s="228">
        <v>471029</v>
      </c>
      <c r="E111" s="190" t="s">
        <v>265</v>
      </c>
      <c r="F111" s="189">
        <v>5000</v>
      </c>
      <c r="G111" s="188" t="s">
        <v>17</v>
      </c>
      <c r="H111" s="166">
        <v>3807</v>
      </c>
      <c r="I111" s="242">
        <f>Таблица2[[#This Row],[Рекомендуемая розничная цена за пачку                            (руб.с НДС)]]*0.65</f>
        <v>2474.55</v>
      </c>
      <c r="J111" s="243">
        <f>Таблица2[[#This Row],[25]]</f>
        <v>2474.55</v>
      </c>
      <c r="K111" s="244">
        <f>Таблица2[[#This Row],[20]]</f>
        <v>2474.55</v>
      </c>
      <c r="L111" s="241"/>
      <c r="M111" s="241"/>
      <c r="N111" s="241"/>
      <c r="O111" s="241"/>
      <c r="P111" s="241"/>
      <c r="Q111" s="241"/>
      <c r="R111" s="241"/>
      <c r="S111" s="241"/>
      <c r="T111" s="241"/>
      <c r="U111" s="241"/>
      <c r="V111" s="241"/>
      <c r="W111" s="241"/>
      <c r="X111" s="241"/>
      <c r="Y111" s="241"/>
      <c r="Z111" s="241"/>
      <c r="AA111" s="241"/>
      <c r="AB111" s="241"/>
      <c r="AC111" s="241"/>
      <c r="AD111" s="241"/>
      <c r="AE111" s="241"/>
      <c r="AF111" s="241"/>
      <c r="AG111" s="241"/>
      <c r="AH111" s="241"/>
      <c r="AI111" s="241"/>
      <c r="AJ111" s="241"/>
      <c r="AK111" s="241"/>
      <c r="AL111" s="241"/>
      <c r="AM111" s="241"/>
      <c r="AN111" s="241"/>
      <c r="AO111" s="241"/>
      <c r="AP111" s="241"/>
      <c r="AQ111" s="241"/>
      <c r="AR111" s="241"/>
      <c r="AS111" s="241"/>
      <c r="AT111" s="241"/>
      <c r="AU111" s="241"/>
      <c r="AV111" s="241"/>
      <c r="AW111" s="241"/>
      <c r="AX111" s="241"/>
      <c r="AY111" s="241"/>
      <c r="AZ111" s="241"/>
      <c r="BA111" s="241"/>
      <c r="BB111" s="241"/>
      <c r="BC111" s="241"/>
      <c r="BD111" s="241"/>
      <c r="BE111" s="241"/>
      <c r="BF111" s="241"/>
      <c r="BG111" s="241"/>
    </row>
    <row r="112" s="214" customFormat="1" ht="14.1" customHeight="1" spans="1:59">
      <c r="A112" s="225" t="s">
        <v>19</v>
      </c>
      <c r="B112" s="226" t="s">
        <v>134</v>
      </c>
      <c r="C112" s="235" t="s">
        <v>135</v>
      </c>
      <c r="D112" s="228">
        <v>471027</v>
      </c>
      <c r="E112" s="188" t="s">
        <v>136</v>
      </c>
      <c r="F112" s="189">
        <v>5000</v>
      </c>
      <c r="G112" s="188" t="s">
        <v>17</v>
      </c>
      <c r="H112" s="166">
        <v>4092</v>
      </c>
      <c r="I112" s="211">
        <f>Таблица2[[#This Row],[Рекомендуемая розничная цена за пачку                            (руб.с НДС)]]*(1-0.25)</f>
        <v>3069</v>
      </c>
      <c r="J112" s="212">
        <f>Таблица2[[#This Row],[Рекомендуемая розничная цена за пачку                            (руб.с НДС)]]*0.8</f>
        <v>3273.6</v>
      </c>
      <c r="K112" s="213">
        <f>Таблица2[[#This Row],[Рекомендуемая розничная цена за пачку                            (руб.с НДС)]]*0.85</f>
        <v>3478.2</v>
      </c>
      <c r="L112" s="241"/>
      <c r="M112" s="241"/>
      <c r="N112" s="241"/>
      <c r="O112" s="241"/>
      <c r="P112" s="241"/>
      <c r="Q112" s="241"/>
      <c r="R112" s="241"/>
      <c r="S112" s="241"/>
      <c r="T112" s="241"/>
      <c r="U112" s="241"/>
      <c r="V112" s="241"/>
      <c r="W112" s="241"/>
      <c r="X112" s="241"/>
      <c r="Y112" s="241"/>
      <c r="Z112" s="241"/>
      <c r="AA112" s="241"/>
      <c r="AB112" s="241"/>
      <c r="AC112" s="241"/>
      <c r="AD112" s="241"/>
      <c r="AE112" s="241"/>
      <c r="AF112" s="241"/>
      <c r="AG112" s="241"/>
      <c r="AH112" s="241"/>
      <c r="AI112" s="241"/>
      <c r="AJ112" s="241"/>
      <c r="AK112" s="241"/>
      <c r="AL112" s="241"/>
      <c r="AM112" s="241"/>
      <c r="AN112" s="241"/>
      <c r="AO112" s="241"/>
      <c r="AP112" s="241"/>
      <c r="AQ112" s="241"/>
      <c r="AR112" s="241"/>
      <c r="AS112" s="241"/>
      <c r="AT112" s="241"/>
      <c r="AU112" s="241"/>
      <c r="AV112" s="241"/>
      <c r="AW112" s="241"/>
      <c r="AX112" s="241"/>
      <c r="AY112" s="241"/>
      <c r="AZ112" s="241"/>
      <c r="BA112" s="241"/>
      <c r="BB112" s="241"/>
      <c r="BC112" s="241"/>
      <c r="BD112" s="241"/>
      <c r="BE112" s="241"/>
      <c r="BF112" s="241"/>
      <c r="BG112" s="241"/>
    </row>
    <row r="113" s="214" customFormat="1" ht="14.1" customHeight="1" spans="1:59">
      <c r="A113" s="225" t="s">
        <v>19</v>
      </c>
      <c r="B113" s="226" t="s">
        <v>134</v>
      </c>
      <c r="C113" s="235" t="s">
        <v>135</v>
      </c>
      <c r="D113" s="228">
        <v>483956</v>
      </c>
      <c r="E113" s="188" t="s">
        <v>136</v>
      </c>
      <c r="F113" s="189">
        <v>25000</v>
      </c>
      <c r="G113" s="188" t="s">
        <v>17</v>
      </c>
      <c r="H113" s="166">
        <v>20056</v>
      </c>
      <c r="I113" s="211">
        <f>Таблица2[[#This Row],[Рекомендуемая розничная цена за пачку                            (руб.с НДС)]]*(1-0.25)</f>
        <v>15042</v>
      </c>
      <c r="J113" s="212">
        <f>Таблица2[[#This Row],[Рекомендуемая розничная цена за пачку                            (руб.с НДС)]]*0.8</f>
        <v>16044.8</v>
      </c>
      <c r="K113" s="213">
        <f>Таблица2[[#This Row],[Рекомендуемая розничная цена за пачку                            (руб.с НДС)]]*0.85</f>
        <v>17047.6</v>
      </c>
      <c r="L113" s="241"/>
      <c r="M113" s="241"/>
      <c r="N113" s="241"/>
      <c r="O113" s="241"/>
      <c r="P113" s="241"/>
      <c r="Q113" s="241"/>
      <c r="R113" s="241"/>
      <c r="S113" s="241"/>
      <c r="T113" s="241"/>
      <c r="U113" s="241"/>
      <c r="V113" s="241"/>
      <c r="W113" s="241"/>
      <c r="X113" s="241"/>
      <c r="Y113" s="241"/>
      <c r="Z113" s="241"/>
      <c r="AA113" s="241"/>
      <c r="AB113" s="241"/>
      <c r="AC113" s="241"/>
      <c r="AD113" s="241"/>
      <c r="AE113" s="241"/>
      <c r="AF113" s="241"/>
      <c r="AG113" s="241"/>
      <c r="AH113" s="241"/>
      <c r="AI113" s="241"/>
      <c r="AJ113" s="241"/>
      <c r="AK113" s="241"/>
      <c r="AL113" s="241"/>
      <c r="AM113" s="241"/>
      <c r="AN113" s="241"/>
      <c r="AO113" s="241"/>
      <c r="AP113" s="241"/>
      <c r="AQ113" s="241"/>
      <c r="AR113" s="241"/>
      <c r="AS113" s="241"/>
      <c r="AT113" s="241"/>
      <c r="AU113" s="241"/>
      <c r="AV113" s="241"/>
      <c r="AW113" s="241"/>
      <c r="AX113" s="241"/>
      <c r="AY113" s="241"/>
      <c r="AZ113" s="241"/>
      <c r="BA113" s="241"/>
      <c r="BB113" s="241"/>
      <c r="BC113" s="241"/>
      <c r="BD113" s="241"/>
      <c r="BE113" s="241"/>
      <c r="BF113" s="241"/>
      <c r="BG113" s="241"/>
    </row>
    <row r="114" s="214" customFormat="1" ht="14.1" customHeight="1" spans="1:59">
      <c r="A114" s="225" t="s">
        <v>19</v>
      </c>
      <c r="B114" s="226" t="s">
        <v>134</v>
      </c>
      <c r="C114" s="235" t="s">
        <v>138</v>
      </c>
      <c r="D114" s="228">
        <v>471025</v>
      </c>
      <c r="E114" s="188" t="s">
        <v>266</v>
      </c>
      <c r="F114" s="189">
        <v>5000</v>
      </c>
      <c r="G114" s="188" t="s">
        <v>17</v>
      </c>
      <c r="H114" s="166">
        <v>4199</v>
      </c>
      <c r="I114" s="211">
        <f>Таблица2[[#This Row],[Рекомендуемая розничная цена за пачку                            (руб.с НДС)]]*(1-0.25)</f>
        <v>3149.25</v>
      </c>
      <c r="J114" s="212">
        <f>Таблица2[[#This Row],[Рекомендуемая розничная цена за пачку                            (руб.с НДС)]]*0.8</f>
        <v>3359.2</v>
      </c>
      <c r="K114" s="213">
        <f>Таблица2[[#This Row],[Рекомендуемая розничная цена за пачку                            (руб.с НДС)]]*0.85</f>
        <v>3569.15</v>
      </c>
      <c r="L114" s="241"/>
      <c r="M114" s="241"/>
      <c r="N114" s="241"/>
      <c r="O114" s="241"/>
      <c r="P114" s="241"/>
      <c r="Q114" s="241"/>
      <c r="R114" s="241"/>
      <c r="S114" s="241"/>
      <c r="T114" s="241"/>
      <c r="U114" s="241"/>
      <c r="V114" s="241"/>
      <c r="W114" s="241"/>
      <c r="X114" s="241"/>
      <c r="Y114" s="241"/>
      <c r="Z114" s="241"/>
      <c r="AA114" s="241"/>
      <c r="AB114" s="241"/>
      <c r="AC114" s="241"/>
      <c r="AD114" s="241"/>
      <c r="AE114" s="241"/>
      <c r="AF114" s="241"/>
      <c r="AG114" s="241"/>
      <c r="AH114" s="241"/>
      <c r="AI114" s="241"/>
      <c r="AJ114" s="241"/>
      <c r="AK114" s="241"/>
      <c r="AL114" s="241"/>
      <c r="AM114" s="241"/>
      <c r="AN114" s="241"/>
      <c r="AO114" s="241"/>
      <c r="AP114" s="241"/>
      <c r="AQ114" s="241"/>
      <c r="AR114" s="241"/>
      <c r="AS114" s="241"/>
      <c r="AT114" s="241"/>
      <c r="AU114" s="241"/>
      <c r="AV114" s="241"/>
      <c r="AW114" s="241"/>
      <c r="AX114" s="241"/>
      <c r="AY114" s="241"/>
      <c r="AZ114" s="241"/>
      <c r="BA114" s="241"/>
      <c r="BB114" s="241"/>
      <c r="BC114" s="241"/>
      <c r="BD114" s="241"/>
      <c r="BE114" s="241"/>
      <c r="BF114" s="241"/>
      <c r="BG114" s="241"/>
    </row>
    <row r="115" s="214" customFormat="1" ht="14.1" customHeight="1" spans="1:59">
      <c r="A115" s="225" t="s">
        <v>19</v>
      </c>
      <c r="B115" s="226" t="s">
        <v>134</v>
      </c>
      <c r="C115" s="235" t="s">
        <v>138</v>
      </c>
      <c r="D115" s="228">
        <v>496891</v>
      </c>
      <c r="E115" s="188" t="s">
        <v>267</v>
      </c>
      <c r="F115" s="189">
        <v>25000</v>
      </c>
      <c r="G115" s="188" t="s">
        <v>17</v>
      </c>
      <c r="H115" s="166">
        <v>1971</v>
      </c>
      <c r="I115" s="211">
        <f>Таблица2[[#This Row],[Рекомендуемая розничная цена за пачку                            (руб.с НДС)]]*(1-0.25)</f>
        <v>1478.25</v>
      </c>
      <c r="J115" s="212">
        <f>Таблица2[[#This Row],[Рекомендуемая розничная цена за пачку                            (руб.с НДС)]]*0.8</f>
        <v>1576.8</v>
      </c>
      <c r="K115" s="213">
        <f>Таблица2[[#This Row],[Рекомендуемая розничная цена за пачку                            (руб.с НДС)]]*0.85</f>
        <v>1675.35</v>
      </c>
      <c r="L115" s="241"/>
      <c r="M115" s="241"/>
      <c r="N115" s="241"/>
      <c r="O115" s="241"/>
      <c r="P115" s="241"/>
      <c r="Q115" s="241"/>
      <c r="R115" s="241"/>
      <c r="S115" s="241"/>
      <c r="T115" s="241"/>
      <c r="U115" s="241"/>
      <c r="V115" s="241"/>
      <c r="W115" s="241"/>
      <c r="X115" s="241"/>
      <c r="Y115" s="241"/>
      <c r="Z115" s="241"/>
      <c r="AA115" s="241"/>
      <c r="AB115" s="241"/>
      <c r="AC115" s="241"/>
      <c r="AD115" s="241"/>
      <c r="AE115" s="241"/>
      <c r="AF115" s="241"/>
      <c r="AG115" s="241"/>
      <c r="AH115" s="241"/>
      <c r="AI115" s="241"/>
      <c r="AJ115" s="241"/>
      <c r="AK115" s="241"/>
      <c r="AL115" s="241"/>
      <c r="AM115" s="241"/>
      <c r="AN115" s="241"/>
      <c r="AO115" s="241"/>
      <c r="AP115" s="241"/>
      <c r="AQ115" s="241"/>
      <c r="AR115" s="241"/>
      <c r="AS115" s="241"/>
      <c r="AT115" s="241"/>
      <c r="AU115" s="241"/>
      <c r="AV115" s="241"/>
      <c r="AW115" s="241"/>
      <c r="AX115" s="241"/>
      <c r="AY115" s="241"/>
      <c r="AZ115" s="241"/>
      <c r="BA115" s="241"/>
      <c r="BB115" s="241"/>
      <c r="BC115" s="241"/>
      <c r="BD115" s="241"/>
      <c r="BE115" s="241"/>
      <c r="BF115" s="241"/>
      <c r="BG115" s="241"/>
    </row>
    <row r="116" s="214" customFormat="1" ht="14.1" customHeight="1" spans="1:59">
      <c r="A116" s="225" t="s">
        <v>19</v>
      </c>
      <c r="B116" s="226" t="s">
        <v>134</v>
      </c>
      <c r="C116" s="235" t="s">
        <v>138</v>
      </c>
      <c r="D116" s="228">
        <v>491488</v>
      </c>
      <c r="E116" s="188" t="s">
        <v>141</v>
      </c>
      <c r="F116" s="189">
        <v>25000</v>
      </c>
      <c r="G116" s="188" t="s">
        <v>17</v>
      </c>
      <c r="H116" s="166">
        <v>22828</v>
      </c>
      <c r="I116" s="211">
        <f>Таблица2[[#This Row],[Рекомендуемая розничная цена за пачку                            (руб.с НДС)]]*(1-0.25)</f>
        <v>17121</v>
      </c>
      <c r="J116" s="212">
        <f>Таблица2[[#This Row],[Рекомендуемая розничная цена за пачку                            (руб.с НДС)]]*0.8</f>
        <v>18262.4</v>
      </c>
      <c r="K116" s="213">
        <f>Таблица2[[#This Row],[Рекомендуемая розничная цена за пачку                            (руб.с НДС)]]*0.85</f>
        <v>19403.8</v>
      </c>
      <c r="L116" s="241"/>
      <c r="M116" s="241"/>
      <c r="N116" s="241"/>
      <c r="O116" s="241"/>
      <c r="P116" s="241"/>
      <c r="Q116" s="241"/>
      <c r="R116" s="241"/>
      <c r="S116" s="241"/>
      <c r="T116" s="241"/>
      <c r="U116" s="241"/>
      <c r="V116" s="241"/>
      <c r="W116" s="241"/>
      <c r="X116" s="241"/>
      <c r="Y116" s="241"/>
      <c r="Z116" s="241"/>
      <c r="AA116" s="241"/>
      <c r="AB116" s="241"/>
      <c r="AC116" s="241"/>
      <c r="AD116" s="241"/>
      <c r="AE116" s="241"/>
      <c r="AF116" s="241"/>
      <c r="AG116" s="241"/>
      <c r="AH116" s="241"/>
      <c r="AI116" s="241"/>
      <c r="AJ116" s="241"/>
      <c r="AK116" s="241"/>
      <c r="AL116" s="241"/>
      <c r="AM116" s="241"/>
      <c r="AN116" s="241"/>
      <c r="AO116" s="241"/>
      <c r="AP116" s="241"/>
      <c r="AQ116" s="241"/>
      <c r="AR116" s="241"/>
      <c r="AS116" s="241"/>
      <c r="AT116" s="241"/>
      <c r="AU116" s="241"/>
      <c r="AV116" s="241"/>
      <c r="AW116" s="241"/>
      <c r="AX116" s="241"/>
      <c r="AY116" s="241"/>
      <c r="AZ116" s="241"/>
      <c r="BA116" s="241"/>
      <c r="BB116" s="241"/>
      <c r="BC116" s="241"/>
      <c r="BD116" s="241"/>
      <c r="BE116" s="241"/>
      <c r="BF116" s="241"/>
      <c r="BG116" s="241"/>
    </row>
    <row r="117" s="214" customFormat="1" ht="14.1" customHeight="1" spans="1:59">
      <c r="A117" s="225" t="s">
        <v>19</v>
      </c>
      <c r="B117" s="226" t="s">
        <v>134</v>
      </c>
      <c r="C117" s="235" t="s">
        <v>138</v>
      </c>
      <c r="D117" s="228">
        <v>498238</v>
      </c>
      <c r="E117" s="188" t="s">
        <v>142</v>
      </c>
      <c r="F117" s="189">
        <v>25000</v>
      </c>
      <c r="G117" s="188" t="s">
        <v>17</v>
      </c>
      <c r="H117" s="166">
        <v>1971</v>
      </c>
      <c r="I117" s="211">
        <f>Таблица2[[#This Row],[Рекомендуемая розничная цена за пачку                            (руб.с НДС)]]*(1-0.25)</f>
        <v>1478.25</v>
      </c>
      <c r="J117" s="212">
        <f>Таблица2[[#This Row],[Рекомендуемая розничная цена за пачку                            (руб.с НДС)]]*0.8</f>
        <v>1576.8</v>
      </c>
      <c r="K117" s="213">
        <f>Таблица2[[#This Row],[Рекомендуемая розничная цена за пачку                            (руб.с НДС)]]*0.85</f>
        <v>1675.35</v>
      </c>
      <c r="L117" s="241"/>
      <c r="M117" s="241"/>
      <c r="N117" s="241"/>
      <c r="O117" s="241"/>
      <c r="P117" s="241"/>
      <c r="Q117" s="241"/>
      <c r="R117" s="241"/>
      <c r="S117" s="241"/>
      <c r="T117" s="241"/>
      <c r="U117" s="241"/>
      <c r="V117" s="241"/>
      <c r="W117" s="241"/>
      <c r="X117" s="241"/>
      <c r="Y117" s="241"/>
      <c r="Z117" s="241"/>
      <c r="AA117" s="241"/>
      <c r="AB117" s="241"/>
      <c r="AC117" s="241"/>
      <c r="AD117" s="241"/>
      <c r="AE117" s="241"/>
      <c r="AF117" s="241"/>
      <c r="AG117" s="241"/>
      <c r="AH117" s="241"/>
      <c r="AI117" s="241"/>
      <c r="AJ117" s="241"/>
      <c r="AK117" s="241"/>
      <c r="AL117" s="241"/>
      <c r="AM117" s="241"/>
      <c r="AN117" s="241"/>
      <c r="AO117" s="241"/>
      <c r="AP117" s="241"/>
      <c r="AQ117" s="241"/>
      <c r="AR117" s="241"/>
      <c r="AS117" s="241"/>
      <c r="AT117" s="241"/>
      <c r="AU117" s="241"/>
      <c r="AV117" s="241"/>
      <c r="AW117" s="241"/>
      <c r="AX117" s="241"/>
      <c r="AY117" s="241"/>
      <c r="AZ117" s="241"/>
      <c r="BA117" s="241"/>
      <c r="BB117" s="241"/>
      <c r="BC117" s="241"/>
      <c r="BD117" s="241"/>
      <c r="BE117" s="241"/>
      <c r="BF117" s="241"/>
      <c r="BG117" s="241"/>
    </row>
    <row r="118" s="214" customFormat="1" ht="14.1" customHeight="1" spans="1:59">
      <c r="A118" s="225" t="s">
        <v>19</v>
      </c>
      <c r="B118" s="226" t="s">
        <v>134</v>
      </c>
      <c r="C118" s="235" t="s">
        <v>138</v>
      </c>
      <c r="D118" s="228">
        <v>471725</v>
      </c>
      <c r="E118" s="188" t="s">
        <v>268</v>
      </c>
      <c r="F118" s="239">
        <v>0.5</v>
      </c>
      <c r="G118" s="188" t="s">
        <v>27</v>
      </c>
      <c r="H118" s="166">
        <v>10521</v>
      </c>
      <c r="I118" s="211">
        <f>Таблица2[[#This Row],[Рекомендуемая розничная цена за пачку                            (руб.с НДС)]]*(1-0.25)</f>
        <v>7890.75</v>
      </c>
      <c r="J118" s="212">
        <f>Таблица2[[#This Row],[Рекомендуемая розничная цена за пачку                            (руб.с НДС)]]*0.8</f>
        <v>8416.8</v>
      </c>
      <c r="K118" s="213">
        <f>Таблица2[[#This Row],[Рекомендуемая розничная цена за пачку                            (руб.с НДС)]]*0.85</f>
        <v>8942.85</v>
      </c>
      <c r="L118" s="241"/>
      <c r="M118" s="241"/>
      <c r="N118" s="241"/>
      <c r="O118" s="241"/>
      <c r="P118" s="241"/>
      <c r="Q118" s="241"/>
      <c r="R118" s="241"/>
      <c r="S118" s="241"/>
      <c r="T118" s="241"/>
      <c r="U118" s="241"/>
      <c r="V118" s="241"/>
      <c r="W118" s="241"/>
      <c r="X118" s="241"/>
      <c r="Y118" s="241"/>
      <c r="Z118" s="241"/>
      <c r="AA118" s="241"/>
      <c r="AB118" s="241"/>
      <c r="AC118" s="241"/>
      <c r="AD118" s="241"/>
      <c r="AE118" s="241"/>
      <c r="AF118" s="241"/>
      <c r="AG118" s="241"/>
      <c r="AH118" s="241"/>
      <c r="AI118" s="241"/>
      <c r="AJ118" s="241"/>
      <c r="AK118" s="241"/>
      <c r="AL118" s="241"/>
      <c r="AM118" s="241"/>
      <c r="AN118" s="241"/>
      <c r="AO118" s="241"/>
      <c r="AP118" s="241"/>
      <c r="AQ118" s="241"/>
      <c r="AR118" s="241"/>
      <c r="AS118" s="241"/>
      <c r="AT118" s="241"/>
      <c r="AU118" s="241"/>
      <c r="AV118" s="241"/>
      <c r="AW118" s="241"/>
      <c r="AX118" s="241"/>
      <c r="AY118" s="241"/>
      <c r="AZ118" s="241"/>
      <c r="BA118" s="241"/>
      <c r="BB118" s="241"/>
      <c r="BC118" s="241"/>
      <c r="BD118" s="241"/>
      <c r="BE118" s="241"/>
      <c r="BF118" s="241"/>
      <c r="BG118" s="241"/>
    </row>
    <row r="119" s="214" customFormat="1" ht="14.1" customHeight="1" spans="1:59">
      <c r="A119" s="225" t="s">
        <v>19</v>
      </c>
      <c r="B119" s="231" t="s">
        <v>134</v>
      </c>
      <c r="C119" s="232" t="s">
        <v>204</v>
      </c>
      <c r="D119" s="228"/>
      <c r="E119" s="190" t="s">
        <v>269</v>
      </c>
      <c r="F119" s="189">
        <v>5000</v>
      </c>
      <c r="G119" s="188" t="s">
        <v>17</v>
      </c>
      <c r="H119" s="166">
        <v>4050</v>
      </c>
      <c r="I119" s="242">
        <f>Таблица2[[#This Row],[Рекомендуемая розничная цена за пачку                            (руб.с НДС)]]*0.65</f>
        <v>2632.5</v>
      </c>
      <c r="J119" s="243">
        <f>Таблица2[[#This Row],[25]]</f>
        <v>2632.5</v>
      </c>
      <c r="K119" s="244">
        <f>Таблица2[[#This Row],[20]]</f>
        <v>2632.5</v>
      </c>
      <c r="L119" s="241"/>
      <c r="M119" s="241"/>
      <c r="N119" s="241"/>
      <c r="O119" s="241"/>
      <c r="P119" s="241"/>
      <c r="Q119" s="241"/>
      <c r="R119" s="241"/>
      <c r="S119" s="241"/>
      <c r="T119" s="241"/>
      <c r="U119" s="241"/>
      <c r="V119" s="241"/>
      <c r="W119" s="241"/>
      <c r="X119" s="241"/>
      <c r="Y119" s="241"/>
      <c r="Z119" s="241"/>
      <c r="AA119" s="241"/>
      <c r="AB119" s="241"/>
      <c r="AC119" s="241"/>
      <c r="AD119" s="241"/>
      <c r="AE119" s="241"/>
      <c r="AF119" s="241"/>
      <c r="AG119" s="241"/>
      <c r="AH119" s="241"/>
      <c r="AI119" s="241"/>
      <c r="AJ119" s="241"/>
      <c r="AK119" s="241"/>
      <c r="AL119" s="241"/>
      <c r="AM119" s="241"/>
      <c r="AN119" s="241"/>
      <c r="AO119" s="241"/>
      <c r="AP119" s="241"/>
      <c r="AQ119" s="241"/>
      <c r="AR119" s="241"/>
      <c r="AS119" s="241"/>
      <c r="AT119" s="241"/>
      <c r="AU119" s="241"/>
      <c r="AV119" s="241"/>
      <c r="AW119" s="241"/>
      <c r="AX119" s="241"/>
      <c r="AY119" s="241"/>
      <c r="AZ119" s="241"/>
      <c r="BA119" s="241"/>
      <c r="BB119" s="241"/>
      <c r="BC119" s="241"/>
      <c r="BD119" s="241"/>
      <c r="BE119" s="241"/>
      <c r="BF119" s="241"/>
      <c r="BG119" s="241"/>
    </row>
    <row r="120" s="214" customFormat="1" ht="14.1" customHeight="1" spans="1:59">
      <c r="A120" s="225" t="s">
        <v>19</v>
      </c>
      <c r="B120" s="226" t="s">
        <v>134</v>
      </c>
      <c r="C120" s="235" t="s">
        <v>138</v>
      </c>
      <c r="D120" s="228">
        <v>477997</v>
      </c>
      <c r="E120" s="245" t="s">
        <v>145</v>
      </c>
      <c r="F120" s="189">
        <v>25000</v>
      </c>
      <c r="G120" s="245" t="s">
        <v>17</v>
      </c>
      <c r="H120" s="166">
        <v>21991</v>
      </c>
      <c r="I120" s="211">
        <f>Таблица2[[#This Row],[Рекомендуемая розничная цена за пачку                            (руб.с НДС)]]*(1-0.25)</f>
        <v>16493.25</v>
      </c>
      <c r="J120" s="212">
        <f>Таблица2[[#This Row],[Рекомендуемая розничная цена за пачку                            (руб.с НДС)]]*0.8</f>
        <v>17592.8</v>
      </c>
      <c r="K120" s="213">
        <f>Таблица2[[#This Row],[Рекомендуемая розничная цена за пачку                            (руб.с НДС)]]*0.85</f>
        <v>18692.35</v>
      </c>
      <c r="L120" s="241"/>
      <c r="M120" s="241"/>
      <c r="N120" s="241"/>
      <c r="O120" s="241"/>
      <c r="P120" s="241"/>
      <c r="Q120" s="241"/>
      <c r="R120" s="241"/>
      <c r="S120" s="241"/>
      <c r="T120" s="241"/>
      <c r="U120" s="241"/>
      <c r="V120" s="241"/>
      <c r="W120" s="241"/>
      <c r="X120" s="241"/>
      <c r="Y120" s="241"/>
      <c r="Z120" s="241"/>
      <c r="AA120" s="241"/>
      <c r="AB120" s="241"/>
      <c r="AC120" s="241"/>
      <c r="AD120" s="241"/>
      <c r="AE120" s="241"/>
      <c r="AF120" s="241"/>
      <c r="AG120" s="241"/>
      <c r="AH120" s="241"/>
      <c r="AI120" s="241"/>
      <c r="AJ120" s="241"/>
      <c r="AK120" s="241"/>
      <c r="AL120" s="241"/>
      <c r="AM120" s="241"/>
      <c r="AN120" s="241"/>
      <c r="AO120" s="241"/>
      <c r="AP120" s="241"/>
      <c r="AQ120" s="241"/>
      <c r="AR120" s="241"/>
      <c r="AS120" s="241"/>
      <c r="AT120" s="241"/>
      <c r="AU120" s="241"/>
      <c r="AV120" s="241"/>
      <c r="AW120" s="241"/>
      <c r="AX120" s="241"/>
      <c r="AY120" s="241"/>
      <c r="AZ120" s="241"/>
      <c r="BA120" s="241"/>
      <c r="BB120" s="241"/>
      <c r="BC120" s="241"/>
      <c r="BD120" s="241"/>
      <c r="BE120" s="241"/>
      <c r="BF120" s="241"/>
      <c r="BG120" s="241"/>
    </row>
    <row r="121" s="214" customFormat="1" ht="14.1" customHeight="1" spans="1:59">
      <c r="A121" s="225" t="s">
        <v>19</v>
      </c>
      <c r="B121" s="226" t="s">
        <v>134</v>
      </c>
      <c r="C121" s="235" t="s">
        <v>138</v>
      </c>
      <c r="D121" s="228">
        <v>496892</v>
      </c>
      <c r="E121" s="245" t="s">
        <v>146</v>
      </c>
      <c r="F121" s="189">
        <v>25000</v>
      </c>
      <c r="G121" s="245" t="s">
        <v>17</v>
      </c>
      <c r="H121" s="166">
        <v>1971</v>
      </c>
      <c r="I121" s="211">
        <f>Таблица2[[#This Row],[Рекомендуемая розничная цена за пачку                            (руб.с НДС)]]*(1-0.25)</f>
        <v>1478.25</v>
      </c>
      <c r="J121" s="212">
        <f>Таблица2[[#This Row],[Рекомендуемая розничная цена за пачку                            (руб.с НДС)]]*0.8</f>
        <v>1576.8</v>
      </c>
      <c r="K121" s="213">
        <f>Таблица2[[#This Row],[Рекомендуемая розничная цена за пачку                            (руб.с НДС)]]*0.85</f>
        <v>1675.35</v>
      </c>
      <c r="L121" s="241"/>
      <c r="M121" s="241"/>
      <c r="N121" s="241"/>
      <c r="O121" s="241"/>
      <c r="P121" s="241"/>
      <c r="Q121" s="241"/>
      <c r="R121" s="241"/>
      <c r="S121" s="241"/>
      <c r="T121" s="241"/>
      <c r="U121" s="241"/>
      <c r="V121" s="241"/>
      <c r="W121" s="241"/>
      <c r="X121" s="241"/>
      <c r="Y121" s="241"/>
      <c r="Z121" s="241"/>
      <c r="AA121" s="241"/>
      <c r="AB121" s="241"/>
      <c r="AC121" s="241"/>
      <c r="AD121" s="241"/>
      <c r="AE121" s="241"/>
      <c r="AF121" s="241"/>
      <c r="AG121" s="241"/>
      <c r="AH121" s="241"/>
      <c r="AI121" s="241"/>
      <c r="AJ121" s="241"/>
      <c r="AK121" s="241"/>
      <c r="AL121" s="241"/>
      <c r="AM121" s="241"/>
      <c r="AN121" s="241"/>
      <c r="AO121" s="241"/>
      <c r="AP121" s="241"/>
      <c r="AQ121" s="241"/>
      <c r="AR121" s="241"/>
      <c r="AS121" s="241"/>
      <c r="AT121" s="241"/>
      <c r="AU121" s="241"/>
      <c r="AV121" s="241"/>
      <c r="AW121" s="241"/>
      <c r="AX121" s="241"/>
      <c r="AY121" s="241"/>
      <c r="AZ121" s="241"/>
      <c r="BA121" s="241"/>
      <c r="BB121" s="241"/>
      <c r="BC121" s="241"/>
      <c r="BD121" s="241"/>
      <c r="BE121" s="241"/>
      <c r="BF121" s="241"/>
      <c r="BG121" s="241"/>
    </row>
    <row r="122" s="214" customFormat="1" ht="14.1" customHeight="1" spans="1:59">
      <c r="A122" s="225" t="s">
        <v>19</v>
      </c>
      <c r="B122" s="226" t="s">
        <v>134</v>
      </c>
      <c r="C122" s="235" t="s">
        <v>138</v>
      </c>
      <c r="D122" s="228">
        <v>498170</v>
      </c>
      <c r="E122" s="188" t="s">
        <v>270</v>
      </c>
      <c r="F122" s="189">
        <v>25000</v>
      </c>
      <c r="G122" s="245" t="s">
        <v>17</v>
      </c>
      <c r="H122" s="166">
        <v>2067</v>
      </c>
      <c r="I122" s="211">
        <f>Таблица2[[#This Row],[Рекомендуемая розничная цена за пачку                            (руб.с НДС)]]*(1-0.25)</f>
        <v>1550.25</v>
      </c>
      <c r="J122" s="212">
        <f>Таблица2[[#This Row],[Рекомендуемая розничная цена за пачку                            (руб.с НДС)]]*0.8</f>
        <v>1653.6</v>
      </c>
      <c r="K122" s="213">
        <f>Таблица2[[#This Row],[Рекомендуемая розничная цена за пачку                            (руб.с НДС)]]*0.85</f>
        <v>1756.95</v>
      </c>
      <c r="L122" s="241"/>
      <c r="M122" s="241"/>
      <c r="N122" s="241"/>
      <c r="O122" s="241"/>
      <c r="P122" s="241"/>
      <c r="Q122" s="241"/>
      <c r="R122" s="241"/>
      <c r="S122" s="241"/>
      <c r="T122" s="241"/>
      <c r="U122" s="241"/>
      <c r="V122" s="241"/>
      <c r="W122" s="241"/>
      <c r="X122" s="241"/>
      <c r="Y122" s="241"/>
      <c r="Z122" s="241"/>
      <c r="AA122" s="241"/>
      <c r="AB122" s="241"/>
      <c r="AC122" s="241"/>
      <c r="AD122" s="241"/>
      <c r="AE122" s="241"/>
      <c r="AF122" s="241"/>
      <c r="AG122" s="241"/>
      <c r="AH122" s="241"/>
      <c r="AI122" s="241"/>
      <c r="AJ122" s="241"/>
      <c r="AK122" s="241"/>
      <c r="AL122" s="241"/>
      <c r="AM122" s="241"/>
      <c r="AN122" s="241"/>
      <c r="AO122" s="241"/>
      <c r="AP122" s="241"/>
      <c r="AQ122" s="241"/>
      <c r="AR122" s="241"/>
      <c r="AS122" s="241"/>
      <c r="AT122" s="241"/>
      <c r="AU122" s="241"/>
      <c r="AV122" s="241"/>
      <c r="AW122" s="241"/>
      <c r="AX122" s="241"/>
      <c r="AY122" s="241"/>
      <c r="AZ122" s="241"/>
      <c r="BA122" s="241"/>
      <c r="BB122" s="241"/>
      <c r="BC122" s="241"/>
      <c r="BD122" s="241"/>
      <c r="BE122" s="241"/>
      <c r="BF122" s="241"/>
      <c r="BG122" s="241"/>
    </row>
    <row r="123" s="214" customFormat="1" ht="14.1" customHeight="1" spans="1:59">
      <c r="A123" s="225" t="s">
        <v>19</v>
      </c>
      <c r="B123" s="231" t="s">
        <v>149</v>
      </c>
      <c r="C123" s="232" t="s">
        <v>204</v>
      </c>
      <c r="D123" s="228">
        <v>471593</v>
      </c>
      <c r="E123" s="190" t="s">
        <v>271</v>
      </c>
      <c r="F123" s="189">
        <v>50000</v>
      </c>
      <c r="G123" s="188" t="s">
        <v>17</v>
      </c>
      <c r="H123" s="166">
        <v>3616</v>
      </c>
      <c r="I123" s="242">
        <f>Таблица2[[#This Row],[Рекомендуемая розничная цена за пачку                            (руб.с НДС)]]*0.65</f>
        <v>2350.4</v>
      </c>
      <c r="J123" s="243">
        <f>Таблица2[[#This Row],[25]]</f>
        <v>2350.4</v>
      </c>
      <c r="K123" s="244">
        <f>Таблица2[[#This Row],[20]]</f>
        <v>2350.4</v>
      </c>
      <c r="L123" s="241"/>
      <c r="M123" s="241"/>
      <c r="N123" s="241"/>
      <c r="O123" s="241"/>
      <c r="P123" s="241"/>
      <c r="Q123" s="241"/>
      <c r="R123" s="241"/>
      <c r="S123" s="241"/>
      <c r="T123" s="241"/>
      <c r="U123" s="241"/>
      <c r="V123" s="241"/>
      <c r="W123" s="241"/>
      <c r="X123" s="241"/>
      <c r="Y123" s="241"/>
      <c r="Z123" s="241"/>
      <c r="AA123" s="241"/>
      <c r="AB123" s="241"/>
      <c r="AC123" s="241"/>
      <c r="AD123" s="241"/>
      <c r="AE123" s="241"/>
      <c r="AF123" s="241"/>
      <c r="AG123" s="241"/>
      <c r="AH123" s="241"/>
      <c r="AI123" s="241"/>
      <c r="AJ123" s="241"/>
      <c r="AK123" s="241"/>
      <c r="AL123" s="241"/>
      <c r="AM123" s="241"/>
      <c r="AN123" s="241"/>
      <c r="AO123" s="241"/>
      <c r="AP123" s="241"/>
      <c r="AQ123" s="241"/>
      <c r="AR123" s="241"/>
      <c r="AS123" s="241"/>
      <c r="AT123" s="241"/>
      <c r="AU123" s="241"/>
      <c r="AV123" s="241"/>
      <c r="AW123" s="241"/>
      <c r="AX123" s="241"/>
      <c r="AY123" s="241"/>
      <c r="AZ123" s="241"/>
      <c r="BA123" s="241"/>
      <c r="BB123" s="241"/>
      <c r="BC123" s="241"/>
      <c r="BD123" s="241"/>
      <c r="BE123" s="241"/>
      <c r="BF123" s="241"/>
      <c r="BG123" s="241"/>
    </row>
    <row r="124" s="214" customFormat="1" ht="14.1" customHeight="1" spans="1:59">
      <c r="A124" s="225" t="s">
        <v>23</v>
      </c>
      <c r="B124" s="188" t="s">
        <v>149</v>
      </c>
      <c r="C124" s="230" t="s">
        <v>272</v>
      </c>
      <c r="D124" s="228">
        <v>147870</v>
      </c>
      <c r="E124" s="188" t="s">
        <v>273</v>
      </c>
      <c r="F124" s="239">
        <v>1</v>
      </c>
      <c r="G124" s="188" t="s">
        <v>27</v>
      </c>
      <c r="H124" s="166">
        <v>2029</v>
      </c>
      <c r="I124" s="211">
        <f>Таблица2[[#This Row],[Рекомендуемая розничная цена за пачку                            (руб.с НДС)]]*(1-0.25)</f>
        <v>1521.75</v>
      </c>
      <c r="J124" s="212">
        <f>Таблица2[[#This Row],[Рекомендуемая розничная цена за пачку                            (руб.с НДС)]]*0.8</f>
        <v>1623.2</v>
      </c>
      <c r="K124" s="213">
        <f>Таблица2[[#This Row],[Рекомендуемая розничная цена за пачку                            (руб.с НДС)]]*0.85</f>
        <v>1724.65</v>
      </c>
      <c r="L124" s="241"/>
      <c r="M124" s="241"/>
      <c r="N124" s="241"/>
      <c r="O124" s="241"/>
      <c r="P124" s="241"/>
      <c r="Q124" s="241"/>
      <c r="R124" s="241"/>
      <c r="S124" s="241"/>
      <c r="T124" s="241"/>
      <c r="U124" s="241"/>
      <c r="V124" s="241"/>
      <c r="W124" s="241"/>
      <c r="X124" s="241"/>
      <c r="Y124" s="241"/>
      <c r="Z124" s="241"/>
      <c r="AA124" s="241"/>
      <c r="AB124" s="241"/>
      <c r="AC124" s="241"/>
      <c r="AD124" s="241"/>
      <c r="AE124" s="241"/>
      <c r="AF124" s="241"/>
      <c r="AG124" s="241"/>
      <c r="AH124" s="241"/>
      <c r="AI124" s="241"/>
      <c r="AJ124" s="241"/>
      <c r="AK124" s="241"/>
      <c r="AL124" s="241"/>
      <c r="AM124" s="241"/>
      <c r="AN124" s="241"/>
      <c r="AO124" s="241"/>
      <c r="AP124" s="241"/>
      <c r="AQ124" s="241"/>
      <c r="AR124" s="241"/>
      <c r="AS124" s="241"/>
      <c r="AT124" s="241"/>
      <c r="AU124" s="241"/>
      <c r="AV124" s="241"/>
      <c r="AW124" s="241"/>
      <c r="AX124" s="241"/>
      <c r="AY124" s="241"/>
      <c r="AZ124" s="241"/>
      <c r="BA124" s="241"/>
      <c r="BB124" s="241"/>
      <c r="BC124" s="241"/>
      <c r="BD124" s="241"/>
      <c r="BE124" s="241"/>
      <c r="BF124" s="241"/>
      <c r="BG124" s="241"/>
    </row>
    <row r="125" s="214" customFormat="1" ht="14.1" customHeight="1" spans="1:59">
      <c r="A125" s="225" t="s">
        <v>19</v>
      </c>
      <c r="B125" s="225" t="s">
        <v>149</v>
      </c>
      <c r="C125" s="229" t="s">
        <v>150</v>
      </c>
      <c r="D125" s="228"/>
      <c r="E125" s="188" t="s">
        <v>151</v>
      </c>
      <c r="F125" s="189">
        <v>50000</v>
      </c>
      <c r="G125" s="188" t="s">
        <v>17</v>
      </c>
      <c r="H125" s="166">
        <v>3835</v>
      </c>
      <c r="I125" s="211">
        <f>Таблица2[[#This Row],[Рекомендуемая розничная цена за пачку                            (руб.с НДС)]]*(1-0.25)</f>
        <v>2876.25</v>
      </c>
      <c r="J125" s="212">
        <f>Таблица2[[#This Row],[Рекомендуемая розничная цена за пачку                            (руб.с НДС)]]*0.8</f>
        <v>3068</v>
      </c>
      <c r="K125" s="213">
        <f>Таблица2[[#This Row],[Рекомендуемая розничная цена за пачку                            (руб.с НДС)]]*0.85</f>
        <v>3259.75</v>
      </c>
      <c r="L125" s="241"/>
      <c r="M125" s="241"/>
      <c r="N125" s="241"/>
      <c r="O125" s="241"/>
      <c r="P125" s="241"/>
      <c r="Q125" s="241"/>
      <c r="R125" s="241"/>
      <c r="S125" s="241"/>
      <c r="T125" s="241"/>
      <c r="U125" s="241"/>
      <c r="V125" s="241"/>
      <c r="W125" s="241"/>
      <c r="X125" s="241"/>
      <c r="Y125" s="241"/>
      <c r="Z125" s="241"/>
      <c r="AA125" s="241"/>
      <c r="AB125" s="241"/>
      <c r="AC125" s="241"/>
      <c r="AD125" s="241"/>
      <c r="AE125" s="241"/>
      <c r="AF125" s="241"/>
      <c r="AG125" s="241"/>
      <c r="AH125" s="241"/>
      <c r="AI125" s="241"/>
      <c r="AJ125" s="241"/>
      <c r="AK125" s="241"/>
      <c r="AL125" s="241"/>
      <c r="AM125" s="241"/>
      <c r="AN125" s="241"/>
      <c r="AO125" s="241"/>
      <c r="AP125" s="241"/>
      <c r="AQ125" s="241"/>
      <c r="AR125" s="241"/>
      <c r="AS125" s="241"/>
      <c r="AT125" s="241"/>
      <c r="AU125" s="241"/>
      <c r="AV125" s="241"/>
      <c r="AW125" s="241"/>
      <c r="AX125" s="241"/>
      <c r="AY125" s="241"/>
      <c r="AZ125" s="241"/>
      <c r="BA125" s="241"/>
      <c r="BB125" s="241"/>
      <c r="BC125" s="241"/>
      <c r="BD125" s="241"/>
      <c r="BE125" s="241"/>
      <c r="BF125" s="241"/>
      <c r="BG125" s="241"/>
    </row>
    <row r="126" s="214" customFormat="1" ht="14.1" customHeight="1" spans="1:59">
      <c r="A126" s="225" t="s">
        <v>19</v>
      </c>
      <c r="B126" s="226" t="s">
        <v>274</v>
      </c>
      <c r="C126" s="235" t="s">
        <v>275</v>
      </c>
      <c r="D126" s="228">
        <v>460486</v>
      </c>
      <c r="E126" s="188" t="s">
        <v>276</v>
      </c>
      <c r="F126" s="189">
        <v>250</v>
      </c>
      <c r="G126" s="188" t="s">
        <v>17</v>
      </c>
      <c r="H126" s="166">
        <v>1754</v>
      </c>
      <c r="I126" s="211">
        <f>Таблица2[[#This Row],[Рекомендуемая розничная цена за пачку                            (руб.с НДС)]]*(1-0.25)</f>
        <v>1315.5</v>
      </c>
      <c r="J126" s="212">
        <f>Таблица2[[#This Row],[Рекомендуемая розничная цена за пачку                            (руб.с НДС)]]*0.8</f>
        <v>1403.2</v>
      </c>
      <c r="K126" s="213">
        <f>Таблица2[[#This Row],[Рекомендуемая розничная цена за пачку                            (руб.с НДС)]]*0.85</f>
        <v>1490.9</v>
      </c>
      <c r="L126" s="241"/>
      <c r="M126" s="241"/>
      <c r="N126" s="241"/>
      <c r="O126" s="241"/>
      <c r="P126" s="241"/>
      <c r="Q126" s="241"/>
      <c r="R126" s="241"/>
      <c r="S126" s="241"/>
      <c r="T126" s="241"/>
      <c r="U126" s="241"/>
      <c r="V126" s="241"/>
      <c r="W126" s="241"/>
      <c r="X126" s="241"/>
      <c r="Y126" s="241"/>
      <c r="Z126" s="241"/>
      <c r="AA126" s="241"/>
      <c r="AB126" s="241"/>
      <c r="AC126" s="241"/>
      <c r="AD126" s="241"/>
      <c r="AE126" s="241"/>
      <c r="AF126" s="241"/>
      <c r="AG126" s="241"/>
      <c r="AH126" s="241"/>
      <c r="AI126" s="241"/>
      <c r="AJ126" s="241"/>
      <c r="AK126" s="241"/>
      <c r="AL126" s="241"/>
      <c r="AM126" s="241"/>
      <c r="AN126" s="241"/>
      <c r="AO126" s="241"/>
      <c r="AP126" s="241"/>
      <c r="AQ126" s="241"/>
      <c r="AR126" s="241"/>
      <c r="AS126" s="241"/>
      <c r="AT126" s="241"/>
      <c r="AU126" s="241"/>
      <c r="AV126" s="241"/>
      <c r="AW126" s="241"/>
      <c r="AX126" s="241"/>
      <c r="AY126" s="241"/>
      <c r="AZ126" s="241"/>
      <c r="BA126" s="241"/>
      <c r="BB126" s="241"/>
      <c r="BC126" s="241"/>
      <c r="BD126" s="241"/>
      <c r="BE126" s="241"/>
      <c r="BF126" s="241"/>
      <c r="BG126" s="241"/>
    </row>
    <row r="127" s="214" customFormat="1" ht="14.1" customHeight="1" spans="1:59">
      <c r="A127" s="225" t="s">
        <v>19</v>
      </c>
      <c r="B127" s="226" t="s">
        <v>274</v>
      </c>
      <c r="C127" s="235" t="s">
        <v>275</v>
      </c>
      <c r="D127" s="228"/>
      <c r="E127" s="188" t="s">
        <v>276</v>
      </c>
      <c r="F127" s="189">
        <v>1000</v>
      </c>
      <c r="G127" s="188" t="s">
        <v>17</v>
      </c>
      <c r="H127" s="166">
        <v>7012</v>
      </c>
      <c r="I127" s="211">
        <f>Таблица2[[#This Row],[Рекомендуемая розничная цена за пачку                            (руб.с НДС)]]*(1-0.25)</f>
        <v>5259</v>
      </c>
      <c r="J127" s="212">
        <f>Таблица2[[#This Row],[Рекомендуемая розничная цена за пачку                            (руб.с НДС)]]*0.8</f>
        <v>5609.6</v>
      </c>
      <c r="K127" s="213">
        <f>Таблица2[[#This Row],[Рекомендуемая розничная цена за пачку                            (руб.с НДС)]]*0.85</f>
        <v>5960.2</v>
      </c>
      <c r="L127" s="241"/>
      <c r="M127" s="241"/>
      <c r="N127" s="241"/>
      <c r="O127" s="241"/>
      <c r="P127" s="241"/>
      <c r="Q127" s="241"/>
      <c r="R127" s="241"/>
      <c r="S127" s="241"/>
      <c r="T127" s="241"/>
      <c r="U127" s="241"/>
      <c r="V127" s="241"/>
      <c r="W127" s="241"/>
      <c r="X127" s="241"/>
      <c r="Y127" s="241"/>
      <c r="Z127" s="241"/>
      <c r="AA127" s="241"/>
      <c r="AB127" s="241"/>
      <c r="AC127" s="241"/>
      <c r="AD127" s="241"/>
      <c r="AE127" s="241"/>
      <c r="AF127" s="241"/>
      <c r="AG127" s="241"/>
      <c r="AH127" s="241"/>
      <c r="AI127" s="241"/>
      <c r="AJ127" s="241"/>
      <c r="AK127" s="241"/>
      <c r="AL127" s="241"/>
      <c r="AM127" s="241"/>
      <c r="AN127" s="241"/>
      <c r="AO127" s="241"/>
      <c r="AP127" s="241"/>
      <c r="AQ127" s="241"/>
      <c r="AR127" s="241"/>
      <c r="AS127" s="241"/>
      <c r="AT127" s="241"/>
      <c r="AU127" s="241"/>
      <c r="AV127" s="241"/>
      <c r="AW127" s="241"/>
      <c r="AX127" s="241"/>
      <c r="AY127" s="241"/>
      <c r="AZ127" s="241"/>
      <c r="BA127" s="241"/>
      <c r="BB127" s="241"/>
      <c r="BC127" s="241"/>
      <c r="BD127" s="241"/>
      <c r="BE127" s="241"/>
      <c r="BF127" s="241"/>
      <c r="BG127" s="241"/>
    </row>
    <row r="128" s="214" customFormat="1" ht="14.1" customHeight="1" spans="1:59">
      <c r="A128" s="225" t="s">
        <v>19</v>
      </c>
      <c r="B128" s="226" t="s">
        <v>274</v>
      </c>
      <c r="C128" s="235" t="s">
        <v>277</v>
      </c>
      <c r="D128" s="228"/>
      <c r="E128" s="188" t="s">
        <v>278</v>
      </c>
      <c r="F128" s="246">
        <v>250</v>
      </c>
      <c r="G128" s="188" t="s">
        <v>17</v>
      </c>
      <c r="H128" s="166">
        <v>2992</v>
      </c>
      <c r="I128" s="211">
        <f>Таблица2[[#This Row],[Рекомендуемая розничная цена за пачку                            (руб.с НДС)]]*(1-0.25)</f>
        <v>2244</v>
      </c>
      <c r="J128" s="212">
        <f>Таблица2[[#This Row],[Рекомендуемая розничная цена за пачку                            (руб.с НДС)]]*0.8</f>
        <v>2393.6</v>
      </c>
      <c r="K128" s="213">
        <f>Таблица2[[#This Row],[Рекомендуемая розничная цена за пачку                            (руб.с НДС)]]*0.85</f>
        <v>2543.2</v>
      </c>
      <c r="L128" s="241"/>
      <c r="M128" s="241"/>
      <c r="N128" s="241"/>
      <c r="O128" s="241"/>
      <c r="P128" s="241"/>
      <c r="Q128" s="241"/>
      <c r="R128" s="241"/>
      <c r="S128" s="241"/>
      <c r="T128" s="241"/>
      <c r="U128" s="241"/>
      <c r="V128" s="241"/>
      <c r="W128" s="241"/>
      <c r="X128" s="241"/>
      <c r="Y128" s="241"/>
      <c r="Z128" s="241"/>
      <c r="AA128" s="241"/>
      <c r="AB128" s="241"/>
      <c r="AC128" s="241"/>
      <c r="AD128" s="241"/>
      <c r="AE128" s="241"/>
      <c r="AF128" s="241"/>
      <c r="AG128" s="241"/>
      <c r="AH128" s="241"/>
      <c r="AI128" s="241"/>
      <c r="AJ128" s="241"/>
      <c r="AK128" s="241"/>
      <c r="AL128" s="241"/>
      <c r="AM128" s="241"/>
      <c r="AN128" s="241"/>
      <c r="AO128" s="241"/>
      <c r="AP128" s="241"/>
      <c r="AQ128" s="241"/>
      <c r="AR128" s="241"/>
      <c r="AS128" s="241"/>
      <c r="AT128" s="241"/>
      <c r="AU128" s="241"/>
      <c r="AV128" s="241"/>
      <c r="AW128" s="241"/>
      <c r="AX128" s="241"/>
      <c r="AY128" s="241"/>
      <c r="AZ128" s="241"/>
      <c r="BA128" s="241"/>
      <c r="BB128" s="241"/>
      <c r="BC128" s="241"/>
      <c r="BD128" s="241"/>
      <c r="BE128" s="241"/>
      <c r="BF128" s="241"/>
      <c r="BG128" s="241"/>
    </row>
    <row r="129" s="214" customFormat="1" ht="14.1" customHeight="1" spans="1:59">
      <c r="A129" s="225" t="s">
        <v>19</v>
      </c>
      <c r="B129" s="231" t="s">
        <v>274</v>
      </c>
      <c r="C129" s="232" t="s">
        <v>204</v>
      </c>
      <c r="D129" s="228"/>
      <c r="E129" s="190" t="s">
        <v>279</v>
      </c>
      <c r="F129" s="189">
        <v>250</v>
      </c>
      <c r="G129" s="188" t="s">
        <v>17</v>
      </c>
      <c r="H129" s="166">
        <v>1728</v>
      </c>
      <c r="I129" s="242">
        <f>Таблица2[[#This Row],[Рекомендуемая розничная цена за пачку                            (руб.с НДС)]]*0.65</f>
        <v>1123.2</v>
      </c>
      <c r="J129" s="243">
        <f>Таблица2[[#This Row],[25]]</f>
        <v>1123.2</v>
      </c>
      <c r="K129" s="244">
        <f>Таблица2[[#This Row],[20]]</f>
        <v>1123.2</v>
      </c>
      <c r="L129" s="241"/>
      <c r="M129" s="241"/>
      <c r="N129" s="241"/>
      <c r="O129" s="241"/>
      <c r="P129" s="241"/>
      <c r="Q129" s="241"/>
      <c r="R129" s="241"/>
      <c r="S129" s="241"/>
      <c r="T129" s="241"/>
      <c r="U129" s="241"/>
      <c r="V129" s="241"/>
      <c r="W129" s="241"/>
      <c r="X129" s="241"/>
      <c r="Y129" s="241"/>
      <c r="Z129" s="241"/>
      <c r="AA129" s="241"/>
      <c r="AB129" s="241"/>
      <c r="AC129" s="241"/>
      <c r="AD129" s="241"/>
      <c r="AE129" s="241"/>
      <c r="AF129" s="241"/>
      <c r="AG129" s="241"/>
      <c r="AH129" s="241"/>
      <c r="AI129" s="241"/>
      <c r="AJ129" s="241"/>
      <c r="AK129" s="241"/>
      <c r="AL129" s="241"/>
      <c r="AM129" s="241"/>
      <c r="AN129" s="241"/>
      <c r="AO129" s="241"/>
      <c r="AP129" s="241"/>
      <c r="AQ129" s="241"/>
      <c r="AR129" s="241"/>
      <c r="AS129" s="241"/>
      <c r="AT129" s="241"/>
      <c r="AU129" s="241"/>
      <c r="AV129" s="241"/>
      <c r="AW129" s="241"/>
      <c r="AX129" s="241"/>
      <c r="AY129" s="241"/>
      <c r="AZ129" s="241"/>
      <c r="BA129" s="241"/>
      <c r="BB129" s="241"/>
      <c r="BC129" s="241"/>
      <c r="BD129" s="241"/>
      <c r="BE129" s="241"/>
      <c r="BF129" s="241"/>
      <c r="BG129" s="241"/>
    </row>
    <row r="130" s="214" customFormat="1" ht="14.1" customHeight="1" spans="1:59">
      <c r="A130" s="225" t="s">
        <v>23</v>
      </c>
      <c r="B130" s="231" t="s">
        <v>274</v>
      </c>
      <c r="C130" s="228" t="s">
        <v>280</v>
      </c>
      <c r="D130" s="228"/>
      <c r="E130" s="188" t="s">
        <v>177</v>
      </c>
      <c r="F130" s="189">
        <v>1000</v>
      </c>
      <c r="G130" s="188" t="s">
        <v>17</v>
      </c>
      <c r="H130" s="166">
        <v>1224</v>
      </c>
      <c r="I130" s="211">
        <f>Таблица2[[#This Row],[Рекомендуемая розничная цена за пачку                            (руб.с НДС)]]*(1-0.25)</f>
        <v>918</v>
      </c>
      <c r="J130" s="212">
        <f>Таблица2[[#This Row],[Рекомендуемая розничная цена за пачку                            (руб.с НДС)]]*0.8</f>
        <v>979.2</v>
      </c>
      <c r="K130" s="213">
        <f>Таблица2[[#This Row],[Рекомендуемая розничная цена за пачку                            (руб.с НДС)]]*0.85</f>
        <v>1040.4</v>
      </c>
      <c r="L130" s="241"/>
      <c r="M130" s="241"/>
      <c r="N130" s="241"/>
      <c r="O130" s="241"/>
      <c r="P130" s="241"/>
      <c r="Q130" s="241"/>
      <c r="R130" s="241"/>
      <c r="S130" s="241"/>
      <c r="T130" s="241"/>
      <c r="U130" s="241"/>
      <c r="V130" s="241"/>
      <c r="W130" s="241"/>
      <c r="X130" s="241"/>
      <c r="Y130" s="241"/>
      <c r="Z130" s="241"/>
      <c r="AA130" s="241"/>
      <c r="AB130" s="241"/>
      <c r="AC130" s="241"/>
      <c r="AD130" s="241"/>
      <c r="AE130" s="241"/>
      <c r="AF130" s="241"/>
      <c r="AG130" s="241"/>
      <c r="AH130" s="241"/>
      <c r="AI130" s="241"/>
      <c r="AJ130" s="241"/>
      <c r="AK130" s="241"/>
      <c r="AL130" s="241"/>
      <c r="AM130" s="241"/>
      <c r="AN130" s="241"/>
      <c r="AO130" s="241"/>
      <c r="AP130" s="241"/>
      <c r="AQ130" s="241"/>
      <c r="AR130" s="241"/>
      <c r="AS130" s="241"/>
      <c r="AT130" s="241"/>
      <c r="AU130" s="241"/>
      <c r="AV130" s="241"/>
      <c r="AW130" s="241"/>
      <c r="AX130" s="241"/>
      <c r="AY130" s="241"/>
      <c r="AZ130" s="241"/>
      <c r="BA130" s="241"/>
      <c r="BB130" s="241"/>
      <c r="BC130" s="241"/>
      <c r="BD130" s="241"/>
      <c r="BE130" s="241"/>
      <c r="BF130" s="241"/>
      <c r="BG130" s="241"/>
    </row>
    <row r="131" s="214" customFormat="1" ht="14.1" customHeight="1" spans="1:59">
      <c r="A131" s="225" t="s">
        <v>23</v>
      </c>
      <c r="B131" s="231" t="s">
        <v>274</v>
      </c>
      <c r="C131" s="228" t="s">
        <v>275</v>
      </c>
      <c r="D131" s="228">
        <v>899262</v>
      </c>
      <c r="E131" s="188" t="s">
        <v>158</v>
      </c>
      <c r="F131" s="189">
        <v>250</v>
      </c>
      <c r="G131" s="188" t="s">
        <v>17</v>
      </c>
      <c r="H131" s="166">
        <v>1659</v>
      </c>
      <c r="I131" s="211">
        <f>Таблица2[[#This Row],[Рекомендуемая розничная цена за пачку                            (руб.с НДС)]]*(1-0.25)</f>
        <v>1244.25</v>
      </c>
      <c r="J131" s="212">
        <f>Таблица2[[#This Row],[Рекомендуемая розничная цена за пачку                            (руб.с НДС)]]*0.8</f>
        <v>1327.2</v>
      </c>
      <c r="K131" s="213">
        <f>Таблица2[[#This Row],[Рекомендуемая розничная цена за пачку                            (руб.с НДС)]]*0.85</f>
        <v>1410.15</v>
      </c>
      <c r="L131" s="241"/>
      <c r="M131" s="241"/>
      <c r="N131" s="241"/>
      <c r="O131" s="241"/>
      <c r="P131" s="241"/>
      <c r="Q131" s="241"/>
      <c r="R131" s="241"/>
      <c r="S131" s="241"/>
      <c r="T131" s="241"/>
      <c r="U131" s="241"/>
      <c r="V131" s="241"/>
      <c r="W131" s="241"/>
      <c r="X131" s="241"/>
      <c r="Y131" s="241"/>
      <c r="Z131" s="241"/>
      <c r="AA131" s="241"/>
      <c r="AB131" s="241"/>
      <c r="AC131" s="241"/>
      <c r="AD131" s="241"/>
      <c r="AE131" s="241"/>
      <c r="AF131" s="241"/>
      <c r="AG131" s="241"/>
      <c r="AH131" s="241"/>
      <c r="AI131" s="241"/>
      <c r="AJ131" s="241"/>
      <c r="AK131" s="241"/>
      <c r="AL131" s="241"/>
      <c r="AM131" s="241"/>
      <c r="AN131" s="241"/>
      <c r="AO131" s="241"/>
      <c r="AP131" s="241"/>
      <c r="AQ131" s="241"/>
      <c r="AR131" s="241"/>
      <c r="AS131" s="241"/>
      <c r="AT131" s="241"/>
      <c r="AU131" s="241"/>
      <c r="AV131" s="241"/>
      <c r="AW131" s="241"/>
      <c r="AX131" s="241"/>
      <c r="AY131" s="241"/>
      <c r="AZ131" s="241"/>
      <c r="BA131" s="241"/>
      <c r="BB131" s="241"/>
      <c r="BC131" s="241"/>
      <c r="BD131" s="241"/>
      <c r="BE131" s="241"/>
      <c r="BF131" s="241"/>
      <c r="BG131" s="241"/>
    </row>
    <row r="132" s="214" customFormat="1" ht="14.1" customHeight="1" spans="1:59">
      <c r="A132" s="225" t="s">
        <v>23</v>
      </c>
      <c r="B132" s="231" t="s">
        <v>274</v>
      </c>
      <c r="C132" s="228" t="s">
        <v>275</v>
      </c>
      <c r="D132" s="228">
        <v>193596</v>
      </c>
      <c r="E132" s="188" t="s">
        <v>158</v>
      </c>
      <c r="F132" s="189">
        <v>1000</v>
      </c>
      <c r="G132" s="188" t="s">
        <v>17</v>
      </c>
      <c r="H132" s="166">
        <v>6273</v>
      </c>
      <c r="I132" s="211">
        <f>Таблица2[[#This Row],[Рекомендуемая розничная цена за пачку                            (руб.с НДС)]]*(1-0.25)</f>
        <v>4704.75</v>
      </c>
      <c r="J132" s="212">
        <f>Таблица2[[#This Row],[Рекомендуемая розничная цена за пачку                            (руб.с НДС)]]*0.8</f>
        <v>5018.4</v>
      </c>
      <c r="K132" s="213">
        <f>Таблица2[[#This Row],[Рекомендуемая розничная цена за пачку                            (руб.с НДС)]]*0.85</f>
        <v>5332.05</v>
      </c>
      <c r="L132" s="241"/>
      <c r="M132" s="241"/>
      <c r="N132" s="241"/>
      <c r="O132" s="241"/>
      <c r="P132" s="241"/>
      <c r="Q132" s="241"/>
      <c r="R132" s="241"/>
      <c r="S132" s="241"/>
      <c r="T132" s="241"/>
      <c r="U132" s="241"/>
      <c r="V132" s="241"/>
      <c r="W132" s="241"/>
      <c r="X132" s="241"/>
      <c r="Y132" s="241"/>
      <c r="Z132" s="241"/>
      <c r="AA132" s="241"/>
      <c r="AB132" s="241"/>
      <c r="AC132" s="241"/>
      <c r="AD132" s="241"/>
      <c r="AE132" s="241"/>
      <c r="AF132" s="241"/>
      <c r="AG132" s="241"/>
      <c r="AH132" s="241"/>
      <c r="AI132" s="241"/>
      <c r="AJ132" s="241"/>
      <c r="AK132" s="241"/>
      <c r="AL132" s="241"/>
      <c r="AM132" s="241"/>
      <c r="AN132" s="241"/>
      <c r="AO132" s="241"/>
      <c r="AP132" s="241"/>
      <c r="AQ132" s="241"/>
      <c r="AR132" s="241"/>
      <c r="AS132" s="241"/>
      <c r="AT132" s="241"/>
      <c r="AU132" s="241"/>
      <c r="AV132" s="241"/>
      <c r="AW132" s="241"/>
      <c r="AX132" s="241"/>
      <c r="AY132" s="241"/>
      <c r="AZ132" s="241"/>
      <c r="BA132" s="241"/>
      <c r="BB132" s="241"/>
      <c r="BC132" s="241"/>
      <c r="BD132" s="241"/>
      <c r="BE132" s="241"/>
      <c r="BF132" s="241"/>
      <c r="BG132" s="241"/>
    </row>
    <row r="133" s="214" customFormat="1" ht="14.1" customHeight="1" spans="1:59">
      <c r="A133" s="225" t="s">
        <v>19</v>
      </c>
      <c r="B133" s="226" t="s">
        <v>274</v>
      </c>
      <c r="C133" s="235" t="s">
        <v>281</v>
      </c>
      <c r="D133" s="228">
        <v>483954</v>
      </c>
      <c r="E133" s="188" t="s">
        <v>162</v>
      </c>
      <c r="F133" s="189">
        <v>250</v>
      </c>
      <c r="G133" s="188" t="s">
        <v>17</v>
      </c>
      <c r="H133" s="166">
        <v>2286</v>
      </c>
      <c r="I133" s="211">
        <f>Таблица2[[#This Row],[Рекомендуемая розничная цена за пачку                            (руб.с НДС)]]*(1-0.25)</f>
        <v>1714.5</v>
      </c>
      <c r="J133" s="212">
        <f>Таблица2[[#This Row],[Рекомендуемая розничная цена за пачку                            (руб.с НДС)]]*0.8</f>
        <v>1828.8</v>
      </c>
      <c r="K133" s="213">
        <f>Таблица2[[#This Row],[Рекомендуемая розничная цена за пачку                            (руб.с НДС)]]*0.85</f>
        <v>1943.1</v>
      </c>
      <c r="L133" s="241"/>
      <c r="M133" s="241"/>
      <c r="N133" s="241"/>
      <c r="O133" s="241"/>
      <c r="P133" s="241"/>
      <c r="Q133" s="241"/>
      <c r="R133" s="241"/>
      <c r="S133" s="241"/>
      <c r="T133" s="241"/>
      <c r="U133" s="241"/>
      <c r="V133" s="241"/>
      <c r="W133" s="241"/>
      <c r="X133" s="241"/>
      <c r="Y133" s="241"/>
      <c r="Z133" s="241"/>
      <c r="AA133" s="241"/>
      <c r="AB133" s="241"/>
      <c r="AC133" s="241"/>
      <c r="AD133" s="241"/>
      <c r="AE133" s="241"/>
      <c r="AF133" s="241"/>
      <c r="AG133" s="241"/>
      <c r="AH133" s="241"/>
      <c r="AI133" s="241"/>
      <c r="AJ133" s="241"/>
      <c r="AK133" s="241"/>
      <c r="AL133" s="241"/>
      <c r="AM133" s="241"/>
      <c r="AN133" s="241"/>
      <c r="AO133" s="241"/>
      <c r="AP133" s="241"/>
      <c r="AQ133" s="241"/>
      <c r="AR133" s="241"/>
      <c r="AS133" s="241"/>
      <c r="AT133" s="241"/>
      <c r="AU133" s="241"/>
      <c r="AV133" s="241"/>
      <c r="AW133" s="241"/>
      <c r="AX133" s="241"/>
      <c r="AY133" s="241"/>
      <c r="AZ133" s="241"/>
      <c r="BA133" s="241"/>
      <c r="BB133" s="241"/>
      <c r="BC133" s="241"/>
      <c r="BD133" s="241"/>
      <c r="BE133" s="241"/>
      <c r="BF133" s="241"/>
      <c r="BG133" s="241"/>
    </row>
    <row r="134" s="214" customFormat="1" ht="14.1" customHeight="1" spans="1:59">
      <c r="A134" s="225" t="s">
        <v>23</v>
      </c>
      <c r="B134" s="231" t="s">
        <v>274</v>
      </c>
      <c r="C134" s="228" t="s">
        <v>282</v>
      </c>
      <c r="D134" s="228"/>
      <c r="E134" s="188" t="s">
        <v>178</v>
      </c>
      <c r="F134" s="189">
        <v>5000</v>
      </c>
      <c r="G134" s="188" t="s">
        <v>17</v>
      </c>
      <c r="H134" s="166">
        <v>3850</v>
      </c>
      <c r="I134" s="211">
        <f>Таблица2[[#This Row],[Рекомендуемая розничная цена за пачку                            (руб.с НДС)]]*(1-0.25)</f>
        <v>2887.5</v>
      </c>
      <c r="J134" s="212">
        <f>Таблица2[[#This Row],[Рекомендуемая розничная цена за пачку                            (руб.с НДС)]]*0.8</f>
        <v>3080</v>
      </c>
      <c r="K134" s="213">
        <f>Таблица2[[#This Row],[Рекомендуемая розничная цена за пачку                            (руб.с НДС)]]*0.85</f>
        <v>3272.5</v>
      </c>
      <c r="L134" s="241"/>
      <c r="M134" s="241"/>
      <c r="N134" s="241"/>
      <c r="O134" s="241"/>
      <c r="P134" s="241"/>
      <c r="Q134" s="241"/>
      <c r="R134" s="241"/>
      <c r="S134" s="241"/>
      <c r="T134" s="241"/>
      <c r="U134" s="241"/>
      <c r="V134" s="241"/>
      <c r="W134" s="241"/>
      <c r="X134" s="241"/>
      <c r="Y134" s="241"/>
      <c r="Z134" s="241"/>
      <c r="AA134" s="241"/>
      <c r="AB134" s="241"/>
      <c r="AC134" s="241"/>
      <c r="AD134" s="241"/>
      <c r="AE134" s="241"/>
      <c r="AF134" s="241"/>
      <c r="AG134" s="241"/>
      <c r="AH134" s="241"/>
      <c r="AI134" s="241"/>
      <c r="AJ134" s="241"/>
      <c r="AK134" s="241"/>
      <c r="AL134" s="241"/>
      <c r="AM134" s="241"/>
      <c r="AN134" s="241"/>
      <c r="AO134" s="241"/>
      <c r="AP134" s="241"/>
      <c r="AQ134" s="241"/>
      <c r="AR134" s="241"/>
      <c r="AS134" s="241"/>
      <c r="AT134" s="241"/>
      <c r="AU134" s="241"/>
      <c r="AV134" s="241"/>
      <c r="AW134" s="241"/>
      <c r="AX134" s="241"/>
      <c r="AY134" s="241"/>
      <c r="AZ134" s="241"/>
      <c r="BA134" s="241"/>
      <c r="BB134" s="241"/>
      <c r="BC134" s="241"/>
      <c r="BD134" s="241"/>
      <c r="BE134" s="241"/>
      <c r="BF134" s="241"/>
      <c r="BG134" s="241"/>
    </row>
    <row r="135" s="214" customFormat="1" ht="14.1" customHeight="1" spans="1:59">
      <c r="A135" s="225" t="s">
        <v>19</v>
      </c>
      <c r="B135" s="226" t="s">
        <v>274</v>
      </c>
      <c r="C135" s="235" t="s">
        <v>277</v>
      </c>
      <c r="D135" s="228">
        <v>476854</v>
      </c>
      <c r="E135" s="188" t="s">
        <v>283</v>
      </c>
      <c r="F135" s="189">
        <v>250</v>
      </c>
      <c r="G135" s="188" t="s">
        <v>17</v>
      </c>
      <c r="H135" s="166">
        <v>2679</v>
      </c>
      <c r="I135" s="211">
        <f>Таблица2[[#This Row],[Рекомендуемая розничная цена за пачку                            (руб.с НДС)]]*(1-0.25)</f>
        <v>2009.25</v>
      </c>
      <c r="J135" s="212">
        <f>Таблица2[[#This Row],[Рекомендуемая розничная цена за пачку                            (руб.с НДС)]]*0.8</f>
        <v>2143.2</v>
      </c>
      <c r="K135" s="213">
        <f>Таблица2[[#This Row],[Рекомендуемая розничная цена за пачку                            (руб.с НДС)]]*0.85</f>
        <v>2277.15</v>
      </c>
      <c r="L135" s="241"/>
      <c r="M135" s="241"/>
      <c r="N135" s="241"/>
      <c r="O135" s="241"/>
      <c r="P135" s="241"/>
      <c r="Q135" s="241"/>
      <c r="R135" s="241"/>
      <c r="S135" s="241"/>
      <c r="T135" s="241"/>
      <c r="U135" s="241"/>
      <c r="V135" s="241"/>
      <c r="W135" s="241"/>
      <c r="X135" s="241"/>
      <c r="Y135" s="241"/>
      <c r="Z135" s="241"/>
      <c r="AA135" s="241"/>
      <c r="AB135" s="241"/>
      <c r="AC135" s="241"/>
      <c r="AD135" s="241"/>
      <c r="AE135" s="241"/>
      <c r="AF135" s="241"/>
      <c r="AG135" s="241"/>
      <c r="AH135" s="241"/>
      <c r="AI135" s="241"/>
      <c r="AJ135" s="241"/>
      <c r="AK135" s="241"/>
      <c r="AL135" s="241"/>
      <c r="AM135" s="241"/>
      <c r="AN135" s="241"/>
      <c r="AO135" s="241"/>
      <c r="AP135" s="241"/>
      <c r="AQ135" s="241"/>
      <c r="AR135" s="241"/>
      <c r="AS135" s="241"/>
      <c r="AT135" s="241"/>
      <c r="AU135" s="241"/>
      <c r="AV135" s="241"/>
      <c r="AW135" s="241"/>
      <c r="AX135" s="241"/>
      <c r="AY135" s="241"/>
      <c r="AZ135" s="241"/>
      <c r="BA135" s="241"/>
      <c r="BB135" s="241"/>
      <c r="BC135" s="241"/>
      <c r="BD135" s="241"/>
      <c r="BE135" s="241"/>
      <c r="BF135" s="241"/>
      <c r="BG135" s="241"/>
    </row>
    <row r="136" s="214" customFormat="1" ht="14.1" customHeight="1" spans="1:59">
      <c r="A136" s="225" t="s">
        <v>19</v>
      </c>
      <c r="B136" s="226" t="s">
        <v>274</v>
      </c>
      <c r="C136" s="235" t="s">
        <v>277</v>
      </c>
      <c r="D136" s="228">
        <v>473496</v>
      </c>
      <c r="E136" s="188" t="s">
        <v>164</v>
      </c>
      <c r="F136" s="189">
        <v>250</v>
      </c>
      <c r="G136" s="188" t="s">
        <v>17</v>
      </c>
      <c r="H136" s="166">
        <v>4339</v>
      </c>
      <c r="I136" s="211">
        <f>Таблица2[[#This Row],[Рекомендуемая розничная цена за пачку                            (руб.с НДС)]]*(1-0.25)</f>
        <v>3254.25</v>
      </c>
      <c r="J136" s="212">
        <f>Таблица2[[#This Row],[Рекомендуемая розничная цена за пачку                            (руб.с НДС)]]*0.8</f>
        <v>3471.2</v>
      </c>
      <c r="K136" s="213">
        <f>Таблица2[[#This Row],[Рекомендуемая розничная цена за пачку                            (руб.с НДС)]]*0.85</f>
        <v>3688.15</v>
      </c>
      <c r="L136" s="241"/>
      <c r="M136" s="241"/>
      <c r="N136" s="241"/>
      <c r="O136" s="241"/>
      <c r="P136" s="241"/>
      <c r="Q136" s="241"/>
      <c r="R136" s="241"/>
      <c r="S136" s="241"/>
      <c r="T136" s="241"/>
      <c r="U136" s="241"/>
      <c r="V136" s="241"/>
      <c r="W136" s="241"/>
      <c r="X136" s="241"/>
      <c r="Y136" s="241"/>
      <c r="Z136" s="241"/>
      <c r="AA136" s="241"/>
      <c r="AB136" s="241"/>
      <c r="AC136" s="241"/>
      <c r="AD136" s="241"/>
      <c r="AE136" s="241"/>
      <c r="AF136" s="241"/>
      <c r="AG136" s="241"/>
      <c r="AH136" s="241"/>
      <c r="AI136" s="241"/>
      <c r="AJ136" s="241"/>
      <c r="AK136" s="241"/>
      <c r="AL136" s="241"/>
      <c r="AM136" s="241"/>
      <c r="AN136" s="241"/>
      <c r="AO136" s="241"/>
      <c r="AP136" s="241"/>
      <c r="AQ136" s="241"/>
      <c r="AR136" s="241"/>
      <c r="AS136" s="241"/>
      <c r="AT136" s="241"/>
      <c r="AU136" s="241"/>
      <c r="AV136" s="241"/>
      <c r="AW136" s="241"/>
      <c r="AX136" s="241"/>
      <c r="AY136" s="241"/>
      <c r="AZ136" s="241"/>
      <c r="BA136" s="241"/>
      <c r="BB136" s="241"/>
      <c r="BC136" s="241"/>
      <c r="BD136" s="241"/>
      <c r="BE136" s="241"/>
      <c r="BF136" s="241"/>
      <c r="BG136" s="241"/>
    </row>
    <row r="137" s="214" customFormat="1" ht="14.1" customHeight="1" spans="1:59">
      <c r="A137" s="225" t="s">
        <v>19</v>
      </c>
      <c r="B137" s="226" t="s">
        <v>274</v>
      </c>
      <c r="C137" s="235" t="s">
        <v>275</v>
      </c>
      <c r="D137" s="228">
        <v>418067</v>
      </c>
      <c r="E137" s="188" t="s">
        <v>284</v>
      </c>
      <c r="F137" s="189">
        <v>250</v>
      </c>
      <c r="G137" s="188" t="s">
        <v>17</v>
      </c>
      <c r="H137" s="166">
        <v>2212</v>
      </c>
      <c r="I137" s="211">
        <f>Таблица2[[#This Row],[Рекомендуемая розничная цена за пачку                            (руб.с НДС)]]*(1-0.25)</f>
        <v>1659</v>
      </c>
      <c r="J137" s="212">
        <f>Таблица2[[#This Row],[Рекомендуемая розничная цена за пачку                            (руб.с НДС)]]*0.8</f>
        <v>1769.6</v>
      </c>
      <c r="K137" s="213">
        <f>Таблица2[[#This Row],[Рекомендуемая розничная цена за пачку                            (руб.с НДС)]]*0.85</f>
        <v>1880.2</v>
      </c>
      <c r="L137" s="241"/>
      <c r="M137" s="241"/>
      <c r="N137" s="241"/>
      <c r="O137" s="241"/>
      <c r="P137" s="241"/>
      <c r="Q137" s="241"/>
      <c r="R137" s="241"/>
      <c r="S137" s="241"/>
      <c r="T137" s="241"/>
      <c r="U137" s="241"/>
      <c r="V137" s="241"/>
      <c r="W137" s="241"/>
      <c r="X137" s="241"/>
      <c r="Y137" s="241"/>
      <c r="Z137" s="241"/>
      <c r="AA137" s="241"/>
      <c r="AB137" s="241"/>
      <c r="AC137" s="241"/>
      <c r="AD137" s="241"/>
      <c r="AE137" s="241"/>
      <c r="AF137" s="241"/>
      <c r="AG137" s="241"/>
      <c r="AH137" s="241"/>
      <c r="AI137" s="241"/>
      <c r="AJ137" s="241"/>
      <c r="AK137" s="241"/>
      <c r="AL137" s="241"/>
      <c r="AM137" s="241"/>
      <c r="AN137" s="241"/>
      <c r="AO137" s="241"/>
      <c r="AP137" s="241"/>
      <c r="AQ137" s="241"/>
      <c r="AR137" s="241"/>
      <c r="AS137" s="241"/>
      <c r="AT137" s="241"/>
      <c r="AU137" s="241"/>
      <c r="AV137" s="241"/>
      <c r="AW137" s="241"/>
      <c r="AX137" s="241"/>
      <c r="AY137" s="241"/>
      <c r="AZ137" s="241"/>
      <c r="BA137" s="241"/>
      <c r="BB137" s="241"/>
      <c r="BC137" s="241"/>
      <c r="BD137" s="241"/>
      <c r="BE137" s="241"/>
      <c r="BF137" s="241"/>
      <c r="BG137" s="241"/>
    </row>
    <row r="138" s="214" customFormat="1" ht="14.1" customHeight="1" spans="1:59">
      <c r="A138" s="225" t="s">
        <v>19</v>
      </c>
      <c r="B138" s="231" t="s">
        <v>274</v>
      </c>
      <c r="C138" s="232" t="s">
        <v>204</v>
      </c>
      <c r="D138" s="228">
        <v>469843</v>
      </c>
      <c r="E138" s="190" t="s">
        <v>285</v>
      </c>
      <c r="F138" s="189">
        <v>500</v>
      </c>
      <c r="G138" s="188" t="s">
        <v>17</v>
      </c>
      <c r="H138" s="166">
        <v>7738</v>
      </c>
      <c r="I138" s="242">
        <f>Таблица2[[#This Row],[Рекомендуемая розничная цена за пачку                            (руб.с НДС)]]*0.65</f>
        <v>5029.7</v>
      </c>
      <c r="J138" s="243">
        <f>Таблица2[[#This Row],[25]]</f>
        <v>5029.7</v>
      </c>
      <c r="K138" s="244">
        <f>Таблица2[[#This Row],[20]]</f>
        <v>5029.7</v>
      </c>
      <c r="L138" s="241"/>
      <c r="M138" s="241"/>
      <c r="N138" s="241"/>
      <c r="O138" s="241"/>
      <c r="P138" s="241"/>
      <c r="Q138" s="241"/>
      <c r="R138" s="241"/>
      <c r="S138" s="241"/>
      <c r="T138" s="241"/>
      <c r="U138" s="241"/>
      <c r="V138" s="241"/>
      <c r="W138" s="241"/>
      <c r="X138" s="241"/>
      <c r="Y138" s="241"/>
      <c r="Z138" s="241"/>
      <c r="AA138" s="241"/>
      <c r="AB138" s="241"/>
      <c r="AC138" s="241"/>
      <c r="AD138" s="241"/>
      <c r="AE138" s="241"/>
      <c r="AF138" s="241"/>
      <c r="AG138" s="241"/>
      <c r="AH138" s="241"/>
      <c r="AI138" s="241"/>
      <c r="AJ138" s="241"/>
      <c r="AK138" s="241"/>
      <c r="AL138" s="241"/>
      <c r="AM138" s="241"/>
      <c r="AN138" s="241"/>
      <c r="AO138" s="241"/>
      <c r="AP138" s="241"/>
      <c r="AQ138" s="241"/>
      <c r="AR138" s="241"/>
      <c r="AS138" s="241"/>
      <c r="AT138" s="241"/>
      <c r="AU138" s="241"/>
      <c r="AV138" s="241"/>
      <c r="AW138" s="241"/>
      <c r="AX138" s="241"/>
      <c r="AY138" s="241"/>
      <c r="AZ138" s="241"/>
      <c r="BA138" s="241"/>
      <c r="BB138" s="241"/>
      <c r="BC138" s="241"/>
      <c r="BD138" s="241"/>
      <c r="BE138" s="241"/>
      <c r="BF138" s="241"/>
      <c r="BG138" s="241"/>
    </row>
    <row r="139" s="214" customFormat="1" ht="14.1" customHeight="1" spans="1:59">
      <c r="A139" s="225" t="s">
        <v>19</v>
      </c>
      <c r="B139" s="231" t="s">
        <v>274</v>
      </c>
      <c r="C139" s="232" t="s">
        <v>204</v>
      </c>
      <c r="D139" s="228">
        <v>446839</v>
      </c>
      <c r="E139" s="190" t="s">
        <v>286</v>
      </c>
      <c r="F139" s="189">
        <v>1000</v>
      </c>
      <c r="G139" s="188" t="s">
        <v>17</v>
      </c>
      <c r="H139" s="166">
        <v>954</v>
      </c>
      <c r="I139" s="242">
        <f>Таблица2[[#This Row],[Рекомендуемая розничная цена за пачку                            (руб.с НДС)]]*0.65</f>
        <v>620.1</v>
      </c>
      <c r="J139" s="243">
        <f>Таблица2[[#This Row],[25]]</f>
        <v>620.1</v>
      </c>
      <c r="K139" s="244">
        <f>Таблица2[[#This Row],[20]]</f>
        <v>620.1</v>
      </c>
      <c r="L139" s="241"/>
      <c r="M139" s="241"/>
      <c r="N139" s="241"/>
      <c r="O139" s="241"/>
      <c r="P139" s="241"/>
      <c r="Q139" s="241"/>
      <c r="R139" s="241"/>
      <c r="S139" s="241"/>
      <c r="T139" s="241"/>
      <c r="U139" s="241"/>
      <c r="V139" s="241"/>
      <c r="W139" s="241"/>
      <c r="X139" s="241"/>
      <c r="Y139" s="241"/>
      <c r="Z139" s="241"/>
      <c r="AA139" s="241"/>
      <c r="AB139" s="241"/>
      <c r="AC139" s="241"/>
      <c r="AD139" s="241"/>
      <c r="AE139" s="241"/>
      <c r="AF139" s="241"/>
      <c r="AG139" s="241"/>
      <c r="AH139" s="241"/>
      <c r="AI139" s="241"/>
      <c r="AJ139" s="241"/>
      <c r="AK139" s="241"/>
      <c r="AL139" s="241"/>
      <c r="AM139" s="241"/>
      <c r="AN139" s="241"/>
      <c r="AO139" s="241"/>
      <c r="AP139" s="241"/>
      <c r="AQ139" s="241"/>
      <c r="AR139" s="241"/>
      <c r="AS139" s="241"/>
      <c r="AT139" s="241"/>
      <c r="AU139" s="241"/>
      <c r="AV139" s="241"/>
      <c r="AW139" s="241"/>
      <c r="AX139" s="241"/>
      <c r="AY139" s="241"/>
      <c r="AZ139" s="241"/>
      <c r="BA139" s="241"/>
      <c r="BB139" s="241"/>
      <c r="BC139" s="241"/>
      <c r="BD139" s="241"/>
      <c r="BE139" s="241"/>
      <c r="BF139" s="241"/>
      <c r="BG139" s="241"/>
    </row>
    <row r="140" s="214" customFormat="1" ht="14.1" customHeight="1" spans="1:59">
      <c r="A140" s="225" t="s">
        <v>23</v>
      </c>
      <c r="B140" s="231" t="s">
        <v>274</v>
      </c>
      <c r="C140" s="228" t="s">
        <v>287</v>
      </c>
      <c r="D140" s="228">
        <v>192762</v>
      </c>
      <c r="E140" s="191" t="s">
        <v>180</v>
      </c>
      <c r="F140" s="189">
        <v>1000</v>
      </c>
      <c r="G140" s="188" t="s">
        <v>17</v>
      </c>
      <c r="H140" s="166">
        <v>1086</v>
      </c>
      <c r="I140" s="211">
        <f>Таблица2[[#This Row],[Рекомендуемая розничная цена за пачку                            (руб.с НДС)]]*(1-0.25)</f>
        <v>814.5</v>
      </c>
      <c r="J140" s="212">
        <f>Таблица2[[#This Row],[Рекомендуемая розничная цена за пачку                            (руб.с НДС)]]*0.8</f>
        <v>868.8</v>
      </c>
      <c r="K140" s="213">
        <f>Таблица2[[#This Row],[Рекомендуемая розничная цена за пачку                            (руб.с НДС)]]*0.85</f>
        <v>923.1</v>
      </c>
      <c r="L140" s="241"/>
      <c r="M140" s="241"/>
      <c r="N140" s="241"/>
      <c r="O140" s="241"/>
      <c r="P140" s="241"/>
      <c r="Q140" s="241"/>
      <c r="R140" s="241"/>
      <c r="S140" s="241"/>
      <c r="T140" s="241"/>
      <c r="U140" s="241"/>
      <c r="V140" s="241"/>
      <c r="W140" s="241"/>
      <c r="X140" s="241"/>
      <c r="Y140" s="241"/>
      <c r="Z140" s="241"/>
      <c r="AA140" s="241"/>
      <c r="AB140" s="241"/>
      <c r="AC140" s="241"/>
      <c r="AD140" s="241"/>
      <c r="AE140" s="241"/>
      <c r="AF140" s="241"/>
      <c r="AG140" s="241"/>
      <c r="AH140" s="241"/>
      <c r="AI140" s="241"/>
      <c r="AJ140" s="241"/>
      <c r="AK140" s="241"/>
      <c r="AL140" s="241"/>
      <c r="AM140" s="241"/>
      <c r="AN140" s="241"/>
      <c r="AO140" s="241"/>
      <c r="AP140" s="241"/>
      <c r="AQ140" s="241"/>
      <c r="AR140" s="241"/>
      <c r="AS140" s="241"/>
      <c r="AT140" s="241"/>
      <c r="AU140" s="241"/>
      <c r="AV140" s="241"/>
      <c r="AW140" s="241"/>
      <c r="AX140" s="241"/>
      <c r="AY140" s="241"/>
      <c r="AZ140" s="241"/>
      <c r="BA140" s="241"/>
      <c r="BB140" s="241"/>
      <c r="BC140" s="241"/>
      <c r="BD140" s="241"/>
      <c r="BE140" s="241"/>
      <c r="BF140" s="241"/>
      <c r="BG140" s="241"/>
    </row>
    <row r="141" s="214" customFormat="1" ht="14.1" customHeight="1" spans="1:59">
      <c r="A141" s="225" t="s">
        <v>19</v>
      </c>
      <c r="B141" s="226" t="s">
        <v>274</v>
      </c>
      <c r="C141" s="235" t="s">
        <v>275</v>
      </c>
      <c r="D141" s="228">
        <v>478287</v>
      </c>
      <c r="E141" s="188" t="s">
        <v>288</v>
      </c>
      <c r="F141" s="189">
        <v>250</v>
      </c>
      <c r="G141" s="188" t="s">
        <v>17</v>
      </c>
      <c r="H141" s="166">
        <v>1781</v>
      </c>
      <c r="I141" s="211">
        <f>Таблица2[[#This Row],[Рекомендуемая розничная цена за пачку                            (руб.с НДС)]]*(1-0.25)</f>
        <v>1335.75</v>
      </c>
      <c r="J141" s="212">
        <f>Таблица2[[#This Row],[Рекомендуемая розничная цена за пачку                            (руб.с НДС)]]*0.8</f>
        <v>1424.8</v>
      </c>
      <c r="K141" s="213">
        <f>Таблица2[[#This Row],[Рекомендуемая розничная цена за пачку                            (руб.с НДС)]]*0.85</f>
        <v>1513.85</v>
      </c>
      <c r="L141" s="241"/>
      <c r="M141" s="241"/>
      <c r="N141" s="241"/>
      <c r="O141" s="241"/>
      <c r="P141" s="241"/>
      <c r="Q141" s="241"/>
      <c r="R141" s="241"/>
      <c r="S141" s="241"/>
      <c r="T141" s="241"/>
      <c r="U141" s="241"/>
      <c r="V141" s="241"/>
      <c r="W141" s="241"/>
      <c r="X141" s="241"/>
      <c r="Y141" s="241"/>
      <c r="Z141" s="241"/>
      <c r="AA141" s="241"/>
      <c r="AB141" s="241"/>
      <c r="AC141" s="241"/>
      <c r="AD141" s="241"/>
      <c r="AE141" s="241"/>
      <c r="AF141" s="241"/>
      <c r="AG141" s="241"/>
      <c r="AH141" s="241"/>
      <c r="AI141" s="241"/>
      <c r="AJ141" s="241"/>
      <c r="AK141" s="241"/>
      <c r="AL141" s="241"/>
      <c r="AM141" s="241"/>
      <c r="AN141" s="241"/>
      <c r="AO141" s="241"/>
      <c r="AP141" s="241"/>
      <c r="AQ141" s="241"/>
      <c r="AR141" s="241"/>
      <c r="AS141" s="241"/>
      <c r="AT141" s="241"/>
      <c r="AU141" s="241"/>
      <c r="AV141" s="241"/>
      <c r="AW141" s="241"/>
      <c r="AX141" s="241"/>
      <c r="AY141" s="241"/>
      <c r="AZ141" s="241"/>
      <c r="BA141" s="241"/>
      <c r="BB141" s="241"/>
      <c r="BC141" s="241"/>
      <c r="BD141" s="241"/>
      <c r="BE141" s="241"/>
      <c r="BF141" s="241"/>
      <c r="BG141" s="241"/>
    </row>
    <row r="142" s="214" customFormat="1" ht="14.1" customHeight="1" spans="1:59">
      <c r="A142" s="225" t="s">
        <v>19</v>
      </c>
      <c r="B142" s="231" t="s">
        <v>274</v>
      </c>
      <c r="C142" s="232" t="s">
        <v>204</v>
      </c>
      <c r="D142" s="228">
        <v>478496</v>
      </c>
      <c r="E142" s="190" t="s">
        <v>289</v>
      </c>
      <c r="F142" s="189">
        <v>1000</v>
      </c>
      <c r="G142" s="188" t="s">
        <v>17</v>
      </c>
      <c r="H142" s="166">
        <v>4520</v>
      </c>
      <c r="I142" s="242">
        <f>Таблица2[[#This Row],[Рекомендуемая розничная цена за пачку                            (руб.с НДС)]]*0.65</f>
        <v>2938</v>
      </c>
      <c r="J142" s="243">
        <f>Таблица2[[#This Row],[25]]</f>
        <v>2938</v>
      </c>
      <c r="K142" s="244">
        <f>Таблица2[[#This Row],[20]]</f>
        <v>2938</v>
      </c>
      <c r="L142" s="241"/>
      <c r="M142" s="241"/>
      <c r="N142" s="241"/>
      <c r="O142" s="241"/>
      <c r="P142" s="241"/>
      <c r="Q142" s="241"/>
      <c r="R142" s="241"/>
      <c r="S142" s="241"/>
      <c r="T142" s="241"/>
      <c r="U142" s="241"/>
      <c r="V142" s="241"/>
      <c r="W142" s="241"/>
      <c r="X142" s="241"/>
      <c r="Y142" s="241"/>
      <c r="Z142" s="241"/>
      <c r="AA142" s="241"/>
      <c r="AB142" s="241"/>
      <c r="AC142" s="241"/>
      <c r="AD142" s="241"/>
      <c r="AE142" s="241"/>
      <c r="AF142" s="241"/>
      <c r="AG142" s="241"/>
      <c r="AH142" s="241"/>
      <c r="AI142" s="241"/>
      <c r="AJ142" s="241"/>
      <c r="AK142" s="241"/>
      <c r="AL142" s="241"/>
      <c r="AM142" s="241"/>
      <c r="AN142" s="241"/>
      <c r="AO142" s="241"/>
      <c r="AP142" s="241"/>
      <c r="AQ142" s="241"/>
      <c r="AR142" s="241"/>
      <c r="AS142" s="241"/>
      <c r="AT142" s="241"/>
      <c r="AU142" s="241"/>
      <c r="AV142" s="241"/>
      <c r="AW142" s="241"/>
      <c r="AX142" s="241"/>
      <c r="AY142" s="241"/>
      <c r="AZ142" s="241"/>
      <c r="BA142" s="241"/>
      <c r="BB142" s="241"/>
      <c r="BC142" s="241"/>
      <c r="BD142" s="241"/>
      <c r="BE142" s="241"/>
      <c r="BF142" s="241"/>
      <c r="BG142" s="241"/>
    </row>
    <row r="143" s="214" customFormat="1" ht="14.1" customHeight="1" spans="1:59">
      <c r="A143" s="225" t="s">
        <v>19</v>
      </c>
      <c r="B143" s="231" t="s">
        <v>274</v>
      </c>
      <c r="C143" s="232" t="s">
        <v>204</v>
      </c>
      <c r="D143" s="228">
        <v>469866</v>
      </c>
      <c r="E143" s="190" t="s">
        <v>290</v>
      </c>
      <c r="F143" s="189">
        <v>1000</v>
      </c>
      <c r="G143" s="188" t="s">
        <v>17</v>
      </c>
      <c r="H143" s="166">
        <v>3544</v>
      </c>
      <c r="I143" s="242">
        <f>Таблица2[[#This Row],[Рекомендуемая розничная цена за пачку                            (руб.с НДС)]]*0.65</f>
        <v>2303.6</v>
      </c>
      <c r="J143" s="243">
        <f>Таблица2[[#This Row],[25]]</f>
        <v>2303.6</v>
      </c>
      <c r="K143" s="244">
        <f>Таблица2[[#This Row],[20]]</f>
        <v>2303.6</v>
      </c>
      <c r="L143" s="241"/>
      <c r="M143" s="241"/>
      <c r="N143" s="241"/>
      <c r="O143" s="241"/>
      <c r="P143" s="241"/>
      <c r="Q143" s="241"/>
      <c r="R143" s="241"/>
      <c r="S143" s="241"/>
      <c r="T143" s="241"/>
      <c r="U143" s="241"/>
      <c r="V143" s="241"/>
      <c r="W143" s="241"/>
      <c r="X143" s="241"/>
      <c r="Y143" s="241"/>
      <c r="Z143" s="241"/>
      <c r="AA143" s="241"/>
      <c r="AB143" s="241"/>
      <c r="AC143" s="241"/>
      <c r="AD143" s="241"/>
      <c r="AE143" s="241"/>
      <c r="AF143" s="241"/>
      <c r="AG143" s="241"/>
      <c r="AH143" s="241"/>
      <c r="AI143" s="241"/>
      <c r="AJ143" s="241"/>
      <c r="AK143" s="241"/>
      <c r="AL143" s="241"/>
      <c r="AM143" s="241"/>
      <c r="AN143" s="241"/>
      <c r="AO143" s="241"/>
      <c r="AP143" s="241"/>
      <c r="AQ143" s="241"/>
      <c r="AR143" s="241"/>
      <c r="AS143" s="241"/>
      <c r="AT143" s="241"/>
      <c r="AU143" s="241"/>
      <c r="AV143" s="241"/>
      <c r="AW143" s="241"/>
      <c r="AX143" s="241"/>
      <c r="AY143" s="241"/>
      <c r="AZ143" s="241"/>
      <c r="BA143" s="241"/>
      <c r="BB143" s="241"/>
      <c r="BC143" s="241"/>
      <c r="BD143" s="241"/>
      <c r="BE143" s="241"/>
      <c r="BF143" s="241"/>
      <c r="BG143" s="241"/>
    </row>
    <row r="144" s="214" customFormat="1" ht="14.1" customHeight="1" spans="1:59">
      <c r="A144" s="225" t="s">
        <v>19</v>
      </c>
      <c r="B144" s="231" t="s">
        <v>274</v>
      </c>
      <c r="C144" s="232" t="s">
        <v>204</v>
      </c>
      <c r="D144" s="228">
        <v>478825</v>
      </c>
      <c r="E144" s="190" t="s">
        <v>291</v>
      </c>
      <c r="F144" s="189">
        <v>250</v>
      </c>
      <c r="G144" s="188" t="s">
        <v>17</v>
      </c>
      <c r="H144" s="166">
        <v>1691</v>
      </c>
      <c r="I144" s="242">
        <f>Таблица2[[#This Row],[Рекомендуемая розничная цена за пачку                            (руб.с НДС)]]*0.65</f>
        <v>1099.15</v>
      </c>
      <c r="J144" s="243">
        <f>Таблица2[[#This Row],[25]]</f>
        <v>1099.15</v>
      </c>
      <c r="K144" s="244">
        <f>Таблица2[[#This Row],[20]]</f>
        <v>1099.15</v>
      </c>
      <c r="L144" s="241"/>
      <c r="M144" s="241"/>
      <c r="N144" s="241"/>
      <c r="O144" s="241"/>
      <c r="P144" s="241"/>
      <c r="Q144" s="241"/>
      <c r="R144" s="241"/>
      <c r="S144" s="241"/>
      <c r="T144" s="241"/>
      <c r="U144" s="241"/>
      <c r="V144" s="241"/>
      <c r="W144" s="241"/>
      <c r="X144" s="241"/>
      <c r="Y144" s="241"/>
      <c r="Z144" s="241"/>
      <c r="AA144" s="241"/>
      <c r="AB144" s="241"/>
      <c r="AC144" s="241"/>
      <c r="AD144" s="241"/>
      <c r="AE144" s="241"/>
      <c r="AF144" s="241"/>
      <c r="AG144" s="241"/>
      <c r="AH144" s="241"/>
      <c r="AI144" s="241"/>
      <c r="AJ144" s="241"/>
      <c r="AK144" s="241"/>
      <c r="AL144" s="241"/>
      <c r="AM144" s="241"/>
      <c r="AN144" s="241"/>
      <c r="AO144" s="241"/>
      <c r="AP144" s="241"/>
      <c r="AQ144" s="241"/>
      <c r="AR144" s="241"/>
      <c r="AS144" s="241"/>
      <c r="AT144" s="241"/>
      <c r="AU144" s="241"/>
      <c r="AV144" s="241"/>
      <c r="AW144" s="241"/>
      <c r="AX144" s="241"/>
      <c r="AY144" s="241"/>
      <c r="AZ144" s="241"/>
      <c r="BA144" s="241"/>
      <c r="BB144" s="241"/>
      <c r="BC144" s="241"/>
      <c r="BD144" s="241"/>
      <c r="BE144" s="241"/>
      <c r="BF144" s="241"/>
      <c r="BG144" s="241"/>
    </row>
    <row r="145" s="214" customFormat="1" ht="14.1" customHeight="1" spans="1:59">
      <c r="A145" s="225" t="s">
        <v>19</v>
      </c>
      <c r="B145" s="226" t="s">
        <v>274</v>
      </c>
      <c r="C145" s="228" t="s">
        <v>280</v>
      </c>
      <c r="D145" s="228">
        <v>446838</v>
      </c>
      <c r="E145" s="188" t="s">
        <v>292</v>
      </c>
      <c r="F145" s="189">
        <v>1000</v>
      </c>
      <c r="G145" s="188" t="s">
        <v>17</v>
      </c>
      <c r="H145" s="166">
        <v>1115</v>
      </c>
      <c r="I145" s="211">
        <f>Таблица2[[#This Row],[Рекомендуемая розничная цена за пачку                            (руб.с НДС)]]*(1-0.25)</f>
        <v>836.25</v>
      </c>
      <c r="J145" s="212">
        <f>Таблица2[[#This Row],[Рекомендуемая розничная цена за пачку                            (руб.с НДС)]]*0.8</f>
        <v>892</v>
      </c>
      <c r="K145" s="213">
        <f>Таблица2[[#This Row],[Рекомендуемая розничная цена за пачку                            (руб.с НДС)]]*0.85</f>
        <v>947.75</v>
      </c>
      <c r="L145" s="241"/>
      <c r="M145" s="241"/>
      <c r="N145" s="241"/>
      <c r="O145" s="241"/>
      <c r="P145" s="241"/>
      <c r="Q145" s="241"/>
      <c r="R145" s="241"/>
      <c r="S145" s="241"/>
      <c r="T145" s="241"/>
      <c r="U145" s="241"/>
      <c r="V145" s="241"/>
      <c r="W145" s="241"/>
      <c r="X145" s="241"/>
      <c r="Y145" s="241"/>
      <c r="Z145" s="241"/>
      <c r="AA145" s="241"/>
      <c r="AB145" s="241"/>
      <c r="AC145" s="241"/>
      <c r="AD145" s="241"/>
      <c r="AE145" s="241"/>
      <c r="AF145" s="241"/>
      <c r="AG145" s="241"/>
      <c r="AH145" s="241"/>
      <c r="AI145" s="241"/>
      <c r="AJ145" s="241"/>
      <c r="AK145" s="241"/>
      <c r="AL145" s="241"/>
      <c r="AM145" s="241"/>
      <c r="AN145" s="241"/>
      <c r="AO145" s="241"/>
      <c r="AP145" s="241"/>
      <c r="AQ145" s="241"/>
      <c r="AR145" s="241"/>
      <c r="AS145" s="241"/>
      <c r="AT145" s="241"/>
      <c r="AU145" s="241"/>
      <c r="AV145" s="241"/>
      <c r="AW145" s="241"/>
      <c r="AX145" s="241"/>
      <c r="AY145" s="241"/>
      <c r="AZ145" s="241"/>
      <c r="BA145" s="241"/>
      <c r="BB145" s="241"/>
      <c r="BC145" s="241"/>
      <c r="BD145" s="241"/>
      <c r="BE145" s="241"/>
      <c r="BF145" s="241"/>
      <c r="BG145" s="241"/>
    </row>
    <row r="146" s="214" customFormat="1" ht="14.1" customHeight="1" spans="1:59">
      <c r="A146" s="225" t="s">
        <v>19</v>
      </c>
      <c r="B146" s="226" t="s">
        <v>274</v>
      </c>
      <c r="C146" s="228" t="s">
        <v>280</v>
      </c>
      <c r="D146" s="228">
        <v>452695</v>
      </c>
      <c r="E146" s="188" t="s">
        <v>293</v>
      </c>
      <c r="F146" s="189">
        <v>1000</v>
      </c>
      <c r="G146" s="188" t="s">
        <v>17</v>
      </c>
      <c r="H146" s="166">
        <v>770</v>
      </c>
      <c r="I146" s="211">
        <f>Таблица2[[#This Row],[Рекомендуемая розничная цена за пачку                            (руб.с НДС)]]*(1-0.25)</f>
        <v>577.5</v>
      </c>
      <c r="J146" s="212">
        <f>Таблица2[[#This Row],[Рекомендуемая розничная цена за пачку                            (руб.с НДС)]]*0.8</f>
        <v>616</v>
      </c>
      <c r="K146" s="213">
        <f>Таблица2[[#This Row],[Рекомендуемая розничная цена за пачку                            (руб.с НДС)]]*0.85</f>
        <v>654.5</v>
      </c>
      <c r="L146" s="241"/>
      <c r="M146" s="241"/>
      <c r="N146" s="241"/>
      <c r="O146" s="241"/>
      <c r="P146" s="241"/>
      <c r="Q146" s="241"/>
      <c r="R146" s="241"/>
      <c r="S146" s="241"/>
      <c r="T146" s="241"/>
      <c r="U146" s="241"/>
      <c r="V146" s="241"/>
      <c r="W146" s="241"/>
      <c r="X146" s="241"/>
      <c r="Y146" s="241"/>
      <c r="Z146" s="241"/>
      <c r="AA146" s="241"/>
      <c r="AB146" s="241"/>
      <c r="AC146" s="241"/>
      <c r="AD146" s="241"/>
      <c r="AE146" s="241"/>
      <c r="AF146" s="241"/>
      <c r="AG146" s="241"/>
      <c r="AH146" s="241"/>
      <c r="AI146" s="241"/>
      <c r="AJ146" s="241"/>
      <c r="AK146" s="241"/>
      <c r="AL146" s="241"/>
      <c r="AM146" s="241"/>
      <c r="AN146" s="241"/>
      <c r="AO146" s="241"/>
      <c r="AP146" s="241"/>
      <c r="AQ146" s="241"/>
      <c r="AR146" s="241"/>
      <c r="AS146" s="241"/>
      <c r="AT146" s="241"/>
      <c r="AU146" s="241"/>
      <c r="AV146" s="241"/>
      <c r="AW146" s="241"/>
      <c r="AX146" s="241"/>
      <c r="AY146" s="241"/>
      <c r="AZ146" s="241"/>
      <c r="BA146" s="241"/>
      <c r="BB146" s="241"/>
      <c r="BC146" s="241"/>
      <c r="BD146" s="241"/>
      <c r="BE146" s="241"/>
      <c r="BF146" s="241"/>
      <c r="BG146" s="241"/>
    </row>
    <row r="147" s="214" customFormat="1" ht="14.1" customHeight="1" spans="1:59">
      <c r="A147" s="225" t="s">
        <v>19</v>
      </c>
      <c r="B147" s="226" t="s">
        <v>274</v>
      </c>
      <c r="C147" s="235" t="s">
        <v>294</v>
      </c>
      <c r="D147" s="228">
        <v>473498</v>
      </c>
      <c r="E147" s="188" t="s">
        <v>295</v>
      </c>
      <c r="F147" s="189">
        <v>250</v>
      </c>
      <c r="G147" s="188" t="s">
        <v>17</v>
      </c>
      <c r="H147" s="166">
        <v>2562</v>
      </c>
      <c r="I147" s="211">
        <f>Таблица2[[#This Row],[Рекомендуемая розничная цена за пачку                            (руб.с НДС)]]*(1-0.25)</f>
        <v>1921.5</v>
      </c>
      <c r="J147" s="212">
        <f>Таблица2[[#This Row],[Рекомендуемая розничная цена за пачку                            (руб.с НДС)]]*0.8</f>
        <v>2049.6</v>
      </c>
      <c r="K147" s="213">
        <f>Таблица2[[#This Row],[Рекомендуемая розничная цена за пачку                            (руб.с НДС)]]*0.85</f>
        <v>2177.7</v>
      </c>
      <c r="L147" s="241"/>
      <c r="M147" s="241"/>
      <c r="N147" s="241"/>
      <c r="O147" s="241"/>
      <c r="P147" s="241"/>
      <c r="Q147" s="241"/>
      <c r="R147" s="241"/>
      <c r="S147" s="241"/>
      <c r="T147" s="241"/>
      <c r="U147" s="241"/>
      <c r="V147" s="241"/>
      <c r="W147" s="241"/>
      <c r="X147" s="241"/>
      <c r="Y147" s="241"/>
      <c r="Z147" s="241"/>
      <c r="AA147" s="241"/>
      <c r="AB147" s="241"/>
      <c r="AC147" s="241"/>
      <c r="AD147" s="241"/>
      <c r="AE147" s="241"/>
      <c r="AF147" s="241"/>
      <c r="AG147" s="241"/>
      <c r="AH147" s="241"/>
      <c r="AI147" s="241"/>
      <c r="AJ147" s="241"/>
      <c r="AK147" s="241"/>
      <c r="AL147" s="241"/>
      <c r="AM147" s="241"/>
      <c r="AN147" s="241"/>
      <c r="AO147" s="241"/>
      <c r="AP147" s="241"/>
      <c r="AQ147" s="241"/>
      <c r="AR147" s="241"/>
      <c r="AS147" s="241"/>
      <c r="AT147" s="241"/>
      <c r="AU147" s="241"/>
      <c r="AV147" s="241"/>
      <c r="AW147" s="241"/>
      <c r="AX147" s="241"/>
      <c r="AY147" s="241"/>
      <c r="AZ147" s="241"/>
      <c r="BA147" s="241"/>
      <c r="BB147" s="241"/>
      <c r="BC147" s="241"/>
      <c r="BD147" s="241"/>
      <c r="BE147" s="241"/>
      <c r="BF147" s="241"/>
      <c r="BG147" s="241"/>
    </row>
    <row r="148" s="214" customFormat="1" ht="14.1" customHeight="1" spans="1:59">
      <c r="A148" s="225" t="s">
        <v>19</v>
      </c>
      <c r="B148" s="226" t="s">
        <v>274</v>
      </c>
      <c r="C148" s="235" t="s">
        <v>294</v>
      </c>
      <c r="D148" s="228">
        <v>469844</v>
      </c>
      <c r="E148" s="188" t="s">
        <v>295</v>
      </c>
      <c r="F148" s="189">
        <v>500</v>
      </c>
      <c r="G148" s="188" t="s">
        <v>17</v>
      </c>
      <c r="H148" s="166">
        <v>3237</v>
      </c>
      <c r="I148" s="211">
        <f>Таблица2[[#This Row],[Рекомендуемая розничная цена за пачку                            (руб.с НДС)]]*(1-0.25)</f>
        <v>2427.75</v>
      </c>
      <c r="J148" s="212">
        <f>Таблица2[[#This Row],[Рекомендуемая розничная цена за пачку                            (руб.с НДС)]]*0.8</f>
        <v>2589.6</v>
      </c>
      <c r="K148" s="213">
        <f>Таблица2[[#This Row],[Рекомендуемая розничная цена за пачку                            (руб.с НДС)]]*0.85</f>
        <v>2751.45</v>
      </c>
      <c r="L148" s="241"/>
      <c r="M148" s="241"/>
      <c r="N148" s="241"/>
      <c r="O148" s="241"/>
      <c r="P148" s="241"/>
      <c r="Q148" s="241"/>
      <c r="R148" s="241"/>
      <c r="S148" s="241"/>
      <c r="T148" s="241"/>
      <c r="U148" s="241"/>
      <c r="V148" s="241"/>
      <c r="W148" s="241"/>
      <c r="X148" s="241"/>
      <c r="Y148" s="241"/>
      <c r="Z148" s="241"/>
      <c r="AA148" s="241"/>
      <c r="AB148" s="241"/>
      <c r="AC148" s="241"/>
      <c r="AD148" s="241"/>
      <c r="AE148" s="241"/>
      <c r="AF148" s="241"/>
      <c r="AG148" s="241"/>
      <c r="AH148" s="241"/>
      <c r="AI148" s="241"/>
      <c r="AJ148" s="241"/>
      <c r="AK148" s="241"/>
      <c r="AL148" s="241"/>
      <c r="AM148" s="241"/>
      <c r="AN148" s="241"/>
      <c r="AO148" s="241"/>
      <c r="AP148" s="241"/>
      <c r="AQ148" s="241"/>
      <c r="AR148" s="241"/>
      <c r="AS148" s="241"/>
      <c r="AT148" s="241"/>
      <c r="AU148" s="241"/>
      <c r="AV148" s="241"/>
      <c r="AW148" s="241"/>
      <c r="AX148" s="241"/>
      <c r="AY148" s="241"/>
      <c r="AZ148" s="241"/>
      <c r="BA148" s="241"/>
      <c r="BB148" s="241"/>
      <c r="BC148" s="241"/>
      <c r="BD148" s="241"/>
      <c r="BE148" s="241"/>
      <c r="BF148" s="241"/>
      <c r="BG148" s="241"/>
    </row>
    <row r="149" s="214" customFormat="1" ht="13.2" spans="1:59">
      <c r="A149" s="225" t="s">
        <v>19</v>
      </c>
      <c r="B149" s="226" t="s">
        <v>274</v>
      </c>
      <c r="C149" s="235" t="s">
        <v>275</v>
      </c>
      <c r="D149" s="228">
        <v>495220</v>
      </c>
      <c r="E149" s="188" t="s">
        <v>296</v>
      </c>
      <c r="F149" s="189">
        <v>250</v>
      </c>
      <c r="G149" s="188" t="s">
        <v>17</v>
      </c>
      <c r="H149" s="166">
        <v>2361</v>
      </c>
      <c r="I149" s="211">
        <f>Таблица2[[#This Row],[Рекомендуемая розничная цена за пачку                            (руб.с НДС)]]*(1-0.25)</f>
        <v>1770.75</v>
      </c>
      <c r="J149" s="212">
        <f>Таблица2[[#This Row],[Рекомендуемая розничная цена за пачку                            (руб.с НДС)]]*0.8</f>
        <v>1888.8</v>
      </c>
      <c r="K149" s="213">
        <f>Таблица2[[#This Row],[Рекомендуемая розничная цена за пачку                            (руб.с НДС)]]*0.85</f>
        <v>2006.85</v>
      </c>
      <c r="L149" s="241"/>
      <c r="M149" s="241"/>
      <c r="N149" s="241"/>
      <c r="O149" s="241"/>
      <c r="P149" s="241"/>
      <c r="Q149" s="241"/>
      <c r="R149" s="241"/>
      <c r="S149" s="241"/>
      <c r="T149" s="241"/>
      <c r="U149" s="241"/>
      <c r="V149" s="241"/>
      <c r="W149" s="241"/>
      <c r="X149" s="241"/>
      <c r="Y149" s="241"/>
      <c r="Z149" s="241"/>
      <c r="AA149" s="241"/>
      <c r="AB149" s="241"/>
      <c r="AC149" s="241"/>
      <c r="AD149" s="241"/>
      <c r="AE149" s="241"/>
      <c r="AF149" s="241"/>
      <c r="AG149" s="241"/>
      <c r="AH149" s="241"/>
      <c r="AI149" s="241"/>
      <c r="AJ149" s="241"/>
      <c r="AK149" s="241"/>
      <c r="AL149" s="241"/>
      <c r="AM149" s="241"/>
      <c r="AN149" s="241"/>
      <c r="AO149" s="241"/>
      <c r="AP149" s="241"/>
      <c r="AQ149" s="241"/>
      <c r="AR149" s="241"/>
      <c r="AS149" s="241"/>
      <c r="AT149" s="241"/>
      <c r="AU149" s="241"/>
      <c r="AV149" s="241"/>
      <c r="AW149" s="241"/>
      <c r="AX149" s="241"/>
      <c r="AY149" s="241"/>
      <c r="AZ149" s="241"/>
      <c r="BA149" s="241"/>
      <c r="BB149" s="241"/>
      <c r="BC149" s="241"/>
      <c r="BD149" s="241"/>
      <c r="BE149" s="241"/>
      <c r="BF149" s="241"/>
      <c r="BG149" s="241"/>
    </row>
    <row r="150" s="214" customFormat="1" ht="26.4" spans="1:59">
      <c r="A150" s="225" t="s">
        <v>23</v>
      </c>
      <c r="B150" s="231" t="s">
        <v>274</v>
      </c>
      <c r="C150" s="228" t="s">
        <v>287</v>
      </c>
      <c r="D150" s="228">
        <v>899260</v>
      </c>
      <c r="E150" s="188" t="s">
        <v>297</v>
      </c>
      <c r="F150" s="189">
        <v>1000</v>
      </c>
      <c r="G150" s="188" t="s">
        <v>17</v>
      </c>
      <c r="H150" s="166">
        <v>937</v>
      </c>
      <c r="I150" s="211">
        <f>Таблица2[[#This Row],[Рекомендуемая розничная цена за пачку                            (руб.с НДС)]]*(1-0.25)</f>
        <v>702.75</v>
      </c>
      <c r="J150" s="212">
        <f>Таблица2[[#This Row],[Рекомендуемая розничная цена за пачку                            (руб.с НДС)]]*0.8</f>
        <v>749.6</v>
      </c>
      <c r="K150" s="213">
        <f>Таблица2[[#This Row],[Рекомендуемая розничная цена за пачку                            (руб.с НДС)]]*0.85</f>
        <v>796.45</v>
      </c>
      <c r="L150" s="241"/>
      <c r="M150" s="241"/>
      <c r="N150" s="241"/>
      <c r="O150" s="241"/>
      <c r="P150" s="241"/>
      <c r="Q150" s="241"/>
      <c r="R150" s="241"/>
      <c r="S150" s="241"/>
      <c r="T150" s="241"/>
      <c r="U150" s="241"/>
      <c r="V150" s="241"/>
      <c r="W150" s="241"/>
      <c r="X150" s="241"/>
      <c r="Y150" s="241"/>
      <c r="Z150" s="241"/>
      <c r="AA150" s="241"/>
      <c r="AB150" s="241"/>
      <c r="AC150" s="241"/>
      <c r="AD150" s="241"/>
      <c r="AE150" s="241"/>
      <c r="AF150" s="241"/>
      <c r="AG150" s="241"/>
      <c r="AH150" s="241"/>
      <c r="AI150" s="241"/>
      <c r="AJ150" s="241"/>
      <c r="AK150" s="241"/>
      <c r="AL150" s="241"/>
      <c r="AM150" s="241"/>
      <c r="AN150" s="241"/>
      <c r="AO150" s="241"/>
      <c r="AP150" s="241"/>
      <c r="AQ150" s="241"/>
      <c r="AR150" s="241"/>
      <c r="AS150" s="241"/>
      <c r="AT150" s="241"/>
      <c r="AU150" s="241"/>
      <c r="AV150" s="241"/>
      <c r="AW150" s="241"/>
      <c r="AX150" s="241"/>
      <c r="AY150" s="241"/>
      <c r="AZ150" s="241"/>
      <c r="BA150" s="241"/>
      <c r="BB150" s="241"/>
      <c r="BC150" s="241"/>
      <c r="BD150" s="241"/>
      <c r="BE150" s="241"/>
      <c r="BF150" s="241"/>
      <c r="BG150" s="241"/>
    </row>
    <row r="151" s="214" customFormat="1" ht="13.2" spans="1:59">
      <c r="A151" s="225" t="s">
        <v>23</v>
      </c>
      <c r="B151" s="231" t="s">
        <v>274</v>
      </c>
      <c r="C151" s="228" t="s">
        <v>298</v>
      </c>
      <c r="D151" s="228">
        <v>224155</v>
      </c>
      <c r="E151" s="188" t="s">
        <v>299</v>
      </c>
      <c r="F151" s="189">
        <v>250</v>
      </c>
      <c r="G151" s="188" t="s">
        <v>17</v>
      </c>
      <c r="H151" s="166">
        <v>1265</v>
      </c>
      <c r="I151" s="211">
        <f>Таблица2[[#This Row],[Рекомендуемая розничная цена за пачку                            (руб.с НДС)]]*(1-0.25)</f>
        <v>948.75</v>
      </c>
      <c r="J151" s="212">
        <f>Таблица2[[#This Row],[Рекомендуемая розничная цена за пачку                            (руб.с НДС)]]*0.8</f>
        <v>1012</v>
      </c>
      <c r="K151" s="213">
        <f>Таблица2[[#This Row],[Рекомендуемая розничная цена за пачку                            (руб.с НДС)]]*0.85</f>
        <v>1075.25</v>
      </c>
      <c r="L151" s="241"/>
      <c r="M151" s="241"/>
      <c r="N151" s="241"/>
      <c r="O151" s="241"/>
      <c r="P151" s="241"/>
      <c r="Q151" s="241"/>
      <c r="R151" s="241"/>
      <c r="S151" s="241"/>
      <c r="T151" s="241"/>
      <c r="U151" s="241"/>
      <c r="V151" s="241"/>
      <c r="W151" s="241"/>
      <c r="X151" s="241"/>
      <c r="Y151" s="241"/>
      <c r="Z151" s="241"/>
      <c r="AA151" s="241"/>
      <c r="AB151" s="241"/>
      <c r="AC151" s="241"/>
      <c r="AD151" s="241"/>
      <c r="AE151" s="241"/>
      <c r="AF151" s="241"/>
      <c r="AG151" s="241"/>
      <c r="AH151" s="241"/>
      <c r="AI151" s="241"/>
      <c r="AJ151" s="241"/>
      <c r="AK151" s="241"/>
      <c r="AL151" s="241"/>
      <c r="AM151" s="241"/>
      <c r="AN151" s="241"/>
      <c r="AO151" s="241"/>
      <c r="AP151" s="241"/>
      <c r="AQ151" s="241"/>
      <c r="AR151" s="241"/>
      <c r="AS151" s="241"/>
      <c r="AT151" s="241"/>
      <c r="AU151" s="241"/>
      <c r="AV151" s="241"/>
      <c r="AW151" s="241"/>
      <c r="AX151" s="241"/>
      <c r="AY151" s="241"/>
      <c r="AZ151" s="241"/>
      <c r="BA151" s="241"/>
      <c r="BB151" s="241"/>
      <c r="BC151" s="241"/>
      <c r="BD151" s="241"/>
      <c r="BE151" s="241"/>
      <c r="BF151" s="241"/>
      <c r="BG151" s="241"/>
    </row>
    <row r="152" s="214" customFormat="1" ht="26.4" spans="1:59">
      <c r="A152" s="225" t="s">
        <v>19</v>
      </c>
      <c r="B152" s="226" t="s">
        <v>274</v>
      </c>
      <c r="C152" s="235" t="s">
        <v>280</v>
      </c>
      <c r="D152" s="228">
        <v>446847</v>
      </c>
      <c r="E152" s="188" t="s">
        <v>300</v>
      </c>
      <c r="F152" s="189">
        <v>1000</v>
      </c>
      <c r="G152" s="188" t="s">
        <v>17</v>
      </c>
      <c r="H152" s="166">
        <v>1012</v>
      </c>
      <c r="I152" s="211">
        <f>Таблица2[[#This Row],[Рекомендуемая розничная цена за пачку                            (руб.с НДС)]]*(1-0.25)</f>
        <v>759</v>
      </c>
      <c r="J152" s="212">
        <f>Таблица2[[#This Row],[Рекомендуемая розничная цена за пачку                            (руб.с НДС)]]*0.8</f>
        <v>809.6</v>
      </c>
      <c r="K152" s="213">
        <f>Таблица2[[#This Row],[Рекомендуемая розничная цена за пачку                            (руб.с НДС)]]*0.85</f>
        <v>860.2</v>
      </c>
      <c r="L152" s="241"/>
      <c r="M152" s="241"/>
      <c r="N152" s="241"/>
      <c r="O152" s="241"/>
      <c r="P152" s="241"/>
      <c r="Q152" s="241"/>
      <c r="R152" s="241"/>
      <c r="S152" s="241"/>
      <c r="T152" s="241"/>
      <c r="U152" s="241"/>
      <c r="V152" s="241"/>
      <c r="W152" s="241"/>
      <c r="X152" s="241"/>
      <c r="Y152" s="241"/>
      <c r="Z152" s="241"/>
      <c r="AA152" s="241"/>
      <c r="AB152" s="241"/>
      <c r="AC152" s="241"/>
      <c r="AD152" s="241"/>
      <c r="AE152" s="241"/>
      <c r="AF152" s="241"/>
      <c r="AG152" s="241"/>
      <c r="AH152" s="241"/>
      <c r="AI152" s="241"/>
      <c r="AJ152" s="241"/>
      <c r="AK152" s="241"/>
      <c r="AL152" s="241"/>
      <c r="AM152" s="241"/>
      <c r="AN152" s="241"/>
      <c r="AO152" s="241"/>
      <c r="AP152" s="241"/>
      <c r="AQ152" s="241"/>
      <c r="AR152" s="241"/>
      <c r="AS152" s="241"/>
      <c r="AT152" s="241"/>
      <c r="AU152" s="241"/>
      <c r="AV152" s="241"/>
      <c r="AW152" s="241"/>
      <c r="AX152" s="241"/>
      <c r="AY152" s="241"/>
      <c r="AZ152" s="241"/>
      <c r="BA152" s="241"/>
      <c r="BB152" s="241"/>
      <c r="BC152" s="241"/>
      <c r="BD152" s="241"/>
      <c r="BE152" s="241"/>
      <c r="BF152" s="241"/>
      <c r="BG152" s="241"/>
    </row>
    <row r="153" s="214" customFormat="1" ht="13.2" spans="1:59">
      <c r="A153" s="225" t="s">
        <v>19</v>
      </c>
      <c r="B153" s="231" t="s">
        <v>274</v>
      </c>
      <c r="C153" s="232" t="s">
        <v>204</v>
      </c>
      <c r="D153" s="228">
        <v>469846</v>
      </c>
      <c r="E153" s="190" t="s">
        <v>301</v>
      </c>
      <c r="F153" s="189">
        <v>1000</v>
      </c>
      <c r="G153" s="188" t="s">
        <v>17</v>
      </c>
      <c r="H153" s="166">
        <v>2885</v>
      </c>
      <c r="I153" s="242">
        <f>Таблица2[[#This Row],[Рекомендуемая розничная цена за пачку                            (руб.с НДС)]]*0.65</f>
        <v>1875.25</v>
      </c>
      <c r="J153" s="243">
        <f>Таблица2[[#This Row],[25]]</f>
        <v>1875.25</v>
      </c>
      <c r="K153" s="244">
        <f>Таблица2[[#This Row],[20]]</f>
        <v>1875.25</v>
      </c>
      <c r="L153" s="241"/>
      <c r="M153" s="241"/>
      <c r="N153" s="241"/>
      <c r="O153" s="241"/>
      <c r="P153" s="241"/>
      <c r="Q153" s="241"/>
      <c r="R153" s="241"/>
      <c r="S153" s="241"/>
      <c r="T153" s="241"/>
      <c r="U153" s="241"/>
      <c r="V153" s="241"/>
      <c r="W153" s="241"/>
      <c r="X153" s="241"/>
      <c r="Y153" s="241"/>
      <c r="Z153" s="241"/>
      <c r="AA153" s="241"/>
      <c r="AB153" s="241"/>
      <c r="AC153" s="241"/>
      <c r="AD153" s="241"/>
      <c r="AE153" s="241"/>
      <c r="AF153" s="241"/>
      <c r="AG153" s="241"/>
      <c r="AH153" s="241"/>
      <c r="AI153" s="241"/>
      <c r="AJ153" s="241"/>
      <c r="AK153" s="241"/>
      <c r="AL153" s="241"/>
      <c r="AM153" s="241"/>
      <c r="AN153" s="241"/>
      <c r="AO153" s="241"/>
      <c r="AP153" s="241"/>
      <c r="AQ153" s="241"/>
      <c r="AR153" s="241"/>
      <c r="AS153" s="241"/>
      <c r="AT153" s="241"/>
      <c r="AU153" s="241"/>
      <c r="AV153" s="241"/>
      <c r="AW153" s="241"/>
      <c r="AX153" s="241"/>
      <c r="AY153" s="241"/>
      <c r="AZ153" s="241"/>
      <c r="BA153" s="241"/>
      <c r="BB153" s="241"/>
      <c r="BC153" s="241"/>
      <c r="BD153" s="241"/>
      <c r="BE153" s="241"/>
      <c r="BF153" s="241"/>
      <c r="BG153" s="241"/>
    </row>
    <row r="154" s="214" customFormat="1" ht="13.2" spans="1:59">
      <c r="A154" s="225" t="s">
        <v>23</v>
      </c>
      <c r="B154" s="231" t="s">
        <v>274</v>
      </c>
      <c r="C154" s="228" t="s">
        <v>156</v>
      </c>
      <c r="D154" s="228">
        <v>895554</v>
      </c>
      <c r="E154" s="188" t="s">
        <v>184</v>
      </c>
      <c r="F154" s="189">
        <v>5000</v>
      </c>
      <c r="G154" s="188" t="s">
        <v>17</v>
      </c>
      <c r="H154" s="166">
        <v>4838</v>
      </c>
      <c r="I154" s="211">
        <f>Таблица2[[#This Row],[Рекомендуемая розничная цена за пачку                            (руб.с НДС)]]*(1-0.25)</f>
        <v>3628.5</v>
      </c>
      <c r="J154" s="212">
        <f>Таблица2[[#This Row],[Рекомендуемая розничная цена за пачку                            (руб.с НДС)]]*0.8</f>
        <v>3870.4</v>
      </c>
      <c r="K154" s="213">
        <f>Таблица2[[#This Row],[Рекомендуемая розничная цена за пачку                            (руб.с НДС)]]*0.85</f>
        <v>4112.3</v>
      </c>
      <c r="L154" s="241"/>
      <c r="M154" s="241"/>
      <c r="N154" s="241"/>
      <c r="O154" s="241"/>
      <c r="P154" s="241"/>
      <c r="Q154" s="241"/>
      <c r="R154" s="241"/>
      <c r="S154" s="241"/>
      <c r="T154" s="241"/>
      <c r="U154" s="241"/>
      <c r="V154" s="241"/>
      <c r="W154" s="241"/>
      <c r="X154" s="241"/>
      <c r="Y154" s="241"/>
      <c r="Z154" s="241"/>
      <c r="AA154" s="241"/>
      <c r="AB154" s="241"/>
      <c r="AC154" s="241"/>
      <c r="AD154" s="241"/>
      <c r="AE154" s="241"/>
      <c r="AF154" s="241"/>
      <c r="AG154" s="241"/>
      <c r="AH154" s="241"/>
      <c r="AI154" s="241"/>
      <c r="AJ154" s="241"/>
      <c r="AK154" s="241"/>
      <c r="AL154" s="241"/>
      <c r="AM154" s="241"/>
      <c r="AN154" s="241"/>
      <c r="AO154" s="241"/>
      <c r="AP154" s="241"/>
      <c r="AQ154" s="241"/>
      <c r="AR154" s="241"/>
      <c r="AS154" s="241"/>
      <c r="AT154" s="241"/>
      <c r="AU154" s="241"/>
      <c r="AV154" s="241"/>
      <c r="AW154" s="241"/>
      <c r="AX154" s="241"/>
      <c r="AY154" s="241"/>
      <c r="AZ154" s="241"/>
      <c r="BA154" s="241"/>
      <c r="BB154" s="241"/>
      <c r="BC154" s="241"/>
      <c r="BD154" s="241"/>
      <c r="BE154" s="241"/>
      <c r="BF154" s="241"/>
      <c r="BG154" s="241"/>
    </row>
    <row r="155" s="214" customFormat="1" ht="26.4" spans="1:59">
      <c r="A155" s="225" t="s">
        <v>23</v>
      </c>
      <c r="B155" s="231" t="s">
        <v>274</v>
      </c>
      <c r="C155" s="228" t="s">
        <v>280</v>
      </c>
      <c r="D155" s="228">
        <v>255085</v>
      </c>
      <c r="E155" s="188" t="s">
        <v>186</v>
      </c>
      <c r="F155" s="189">
        <v>1000</v>
      </c>
      <c r="G155" s="188" t="s">
        <v>17</v>
      </c>
      <c r="H155" s="166">
        <v>1265</v>
      </c>
      <c r="I155" s="211">
        <f>Таблица2[[#This Row],[Рекомендуемая розничная цена за пачку                            (руб.с НДС)]]*(1-0.25)</f>
        <v>948.75</v>
      </c>
      <c r="J155" s="212">
        <f>Таблица2[[#This Row],[Рекомендуемая розничная цена за пачку                            (руб.с НДС)]]*0.8</f>
        <v>1012</v>
      </c>
      <c r="K155" s="213">
        <f>Таблица2[[#This Row],[Рекомендуемая розничная цена за пачку                            (руб.с НДС)]]*0.85</f>
        <v>1075.25</v>
      </c>
      <c r="L155" s="241"/>
      <c r="M155" s="241"/>
      <c r="N155" s="241"/>
      <c r="O155" s="241"/>
      <c r="P155" s="241"/>
      <c r="Q155" s="241"/>
      <c r="R155" s="241"/>
      <c r="S155" s="241"/>
      <c r="T155" s="241"/>
      <c r="U155" s="241"/>
      <c r="V155" s="241"/>
      <c r="W155" s="241"/>
      <c r="X155" s="241"/>
      <c r="Y155" s="241"/>
      <c r="Z155" s="241"/>
      <c r="AA155" s="241"/>
      <c r="AB155" s="241"/>
      <c r="AC155" s="241"/>
      <c r="AD155" s="241"/>
      <c r="AE155" s="241"/>
      <c r="AF155" s="241"/>
      <c r="AG155" s="241"/>
      <c r="AH155" s="241"/>
      <c r="AI155" s="241"/>
      <c r="AJ155" s="241"/>
      <c r="AK155" s="241"/>
      <c r="AL155" s="241"/>
      <c r="AM155" s="241"/>
      <c r="AN155" s="241"/>
      <c r="AO155" s="241"/>
      <c r="AP155" s="241"/>
      <c r="AQ155" s="241"/>
      <c r="AR155" s="241"/>
      <c r="AS155" s="241"/>
      <c r="AT155" s="241"/>
      <c r="AU155" s="241"/>
      <c r="AV155" s="241"/>
      <c r="AW155" s="241"/>
      <c r="AX155" s="241"/>
      <c r="AY155" s="241"/>
      <c r="AZ155" s="241"/>
      <c r="BA155" s="241"/>
      <c r="BB155" s="241"/>
      <c r="BC155" s="241"/>
      <c r="BD155" s="241"/>
      <c r="BE155" s="241"/>
      <c r="BF155" s="241"/>
      <c r="BG155" s="241"/>
    </row>
    <row r="156" s="214" customFormat="1" ht="13.2" spans="1:59">
      <c r="A156" s="225" t="s">
        <v>19</v>
      </c>
      <c r="B156" s="231" t="s">
        <v>274</v>
      </c>
      <c r="C156" s="232" t="s">
        <v>204</v>
      </c>
      <c r="D156" s="228">
        <v>469845</v>
      </c>
      <c r="E156" s="190" t="s">
        <v>302</v>
      </c>
      <c r="F156" s="189">
        <v>500</v>
      </c>
      <c r="G156" s="188" t="s">
        <v>17</v>
      </c>
      <c r="H156" s="166">
        <v>4613</v>
      </c>
      <c r="I156" s="242">
        <f>Таблица2[[#This Row],[Рекомендуемая розничная цена за пачку                            (руб.с НДС)]]*0.65</f>
        <v>2998.45</v>
      </c>
      <c r="J156" s="243">
        <f>Таблица2[[#This Row],[25]]</f>
        <v>2998.45</v>
      </c>
      <c r="K156" s="244">
        <f>Таблица2[[#This Row],[20]]</f>
        <v>2998.45</v>
      </c>
      <c r="L156" s="241"/>
      <c r="M156" s="241"/>
      <c r="N156" s="241"/>
      <c r="O156" s="241"/>
      <c r="P156" s="241"/>
      <c r="Q156" s="241"/>
      <c r="R156" s="241"/>
      <c r="S156" s="241"/>
      <c r="T156" s="241"/>
      <c r="U156" s="241"/>
      <c r="V156" s="241"/>
      <c r="W156" s="241"/>
      <c r="X156" s="241"/>
      <c r="Y156" s="241"/>
      <c r="Z156" s="241"/>
      <c r="AA156" s="241"/>
      <c r="AB156" s="241"/>
      <c r="AC156" s="241"/>
      <c r="AD156" s="241"/>
      <c r="AE156" s="241"/>
      <c r="AF156" s="241"/>
      <c r="AG156" s="241"/>
      <c r="AH156" s="241"/>
      <c r="AI156" s="241"/>
      <c r="AJ156" s="241"/>
      <c r="AK156" s="241"/>
      <c r="AL156" s="241"/>
      <c r="AM156" s="241"/>
      <c r="AN156" s="241"/>
      <c r="AO156" s="241"/>
      <c r="AP156" s="241"/>
      <c r="AQ156" s="241"/>
      <c r="AR156" s="241"/>
      <c r="AS156" s="241"/>
      <c r="AT156" s="241"/>
      <c r="AU156" s="241"/>
      <c r="AV156" s="241"/>
      <c r="AW156" s="241"/>
      <c r="AX156" s="241"/>
      <c r="AY156" s="241"/>
      <c r="AZ156" s="241"/>
      <c r="BA156" s="241"/>
      <c r="BB156" s="241"/>
      <c r="BC156" s="241"/>
      <c r="BD156" s="241"/>
      <c r="BE156" s="241"/>
      <c r="BF156" s="241"/>
      <c r="BG156" s="241"/>
    </row>
    <row r="157" s="214" customFormat="1" ht="26.4" spans="1:59">
      <c r="A157" s="225" t="s">
        <v>19</v>
      </c>
      <c r="B157" s="226" t="s">
        <v>274</v>
      </c>
      <c r="C157" s="235" t="s">
        <v>287</v>
      </c>
      <c r="D157" s="228">
        <v>475101</v>
      </c>
      <c r="E157" s="188" t="s">
        <v>188</v>
      </c>
      <c r="F157" s="189">
        <v>1000</v>
      </c>
      <c r="G157" s="188" t="s">
        <v>17</v>
      </c>
      <c r="H157" s="166">
        <v>902</v>
      </c>
      <c r="I157" s="211">
        <f>Таблица2[[#This Row],[Рекомендуемая розничная цена за пачку                            (руб.с НДС)]]*(1-0.25)</f>
        <v>676.5</v>
      </c>
      <c r="J157" s="212">
        <f>Таблица2[[#This Row],[Рекомендуемая розничная цена за пачку                            (руб.с НДС)]]*0.8</f>
        <v>721.6</v>
      </c>
      <c r="K157" s="213">
        <f>Таблица2[[#This Row],[Рекомендуемая розничная цена за пачку                            (руб.с НДС)]]*0.85</f>
        <v>766.7</v>
      </c>
      <c r="L157" s="241"/>
      <c r="M157" s="241"/>
      <c r="N157" s="241"/>
      <c r="O157" s="241"/>
      <c r="P157" s="241"/>
      <c r="Q157" s="241"/>
      <c r="R157" s="241"/>
      <c r="S157" s="241"/>
      <c r="T157" s="241"/>
      <c r="U157" s="241"/>
      <c r="V157" s="241"/>
      <c r="W157" s="241"/>
      <c r="X157" s="241"/>
      <c r="Y157" s="241"/>
      <c r="Z157" s="241"/>
      <c r="AA157" s="241"/>
      <c r="AB157" s="241"/>
      <c r="AC157" s="241"/>
      <c r="AD157" s="241"/>
      <c r="AE157" s="241"/>
      <c r="AF157" s="241"/>
      <c r="AG157" s="241"/>
      <c r="AH157" s="241"/>
      <c r="AI157" s="241"/>
      <c r="AJ157" s="241"/>
      <c r="AK157" s="241"/>
      <c r="AL157" s="241"/>
      <c r="AM157" s="241"/>
      <c r="AN157" s="241"/>
      <c r="AO157" s="241"/>
      <c r="AP157" s="241"/>
      <c r="AQ157" s="241"/>
      <c r="AR157" s="241"/>
      <c r="AS157" s="241"/>
      <c r="AT157" s="241"/>
      <c r="AU157" s="241"/>
      <c r="AV157" s="241"/>
      <c r="AW157" s="241"/>
      <c r="AX157" s="241"/>
      <c r="AY157" s="241"/>
      <c r="AZ157" s="241"/>
      <c r="BA157" s="241"/>
      <c r="BB157" s="241"/>
      <c r="BC157" s="241"/>
      <c r="BD157" s="241"/>
      <c r="BE157" s="241"/>
      <c r="BF157" s="241"/>
      <c r="BG157" s="241"/>
    </row>
    <row r="158" s="214" customFormat="1" ht="13.2" spans="1:59">
      <c r="A158" s="225" t="s">
        <v>23</v>
      </c>
      <c r="B158" s="231" t="s">
        <v>274</v>
      </c>
      <c r="C158" s="228" t="s">
        <v>303</v>
      </c>
      <c r="D158" s="228">
        <v>224188</v>
      </c>
      <c r="E158" s="188" t="s">
        <v>171</v>
      </c>
      <c r="F158" s="189">
        <v>250</v>
      </c>
      <c r="G158" s="188" t="s">
        <v>17</v>
      </c>
      <c r="H158" s="166">
        <v>1182</v>
      </c>
      <c r="I158" s="211">
        <f>Таблица2[[#This Row],[Рекомендуемая розничная цена за пачку                            (руб.с НДС)]]*(1-0.25)</f>
        <v>886.5</v>
      </c>
      <c r="J158" s="212">
        <f>Таблица2[[#This Row],[Рекомендуемая розничная цена за пачку                            (руб.с НДС)]]*0.8</f>
        <v>945.6</v>
      </c>
      <c r="K158" s="213">
        <f>Таблица2[[#This Row],[Рекомендуемая розничная цена за пачку                            (руб.с НДС)]]*0.85</f>
        <v>1004.7</v>
      </c>
      <c r="L158" s="241"/>
      <c r="M158" s="241"/>
      <c r="N158" s="241"/>
      <c r="O158" s="241"/>
      <c r="P158" s="241"/>
      <c r="Q158" s="241"/>
      <c r="R158" s="241"/>
      <c r="S158" s="241"/>
      <c r="T158" s="241"/>
      <c r="U158" s="241"/>
      <c r="V158" s="241"/>
      <c r="W158" s="241"/>
      <c r="X158" s="241"/>
      <c r="Y158" s="241"/>
      <c r="Z158" s="241"/>
      <c r="AA158" s="241"/>
      <c r="AB158" s="241"/>
      <c r="AC158" s="241"/>
      <c r="AD158" s="241"/>
      <c r="AE158" s="241"/>
      <c r="AF158" s="241"/>
      <c r="AG158" s="241"/>
      <c r="AH158" s="241"/>
      <c r="AI158" s="241"/>
      <c r="AJ158" s="241"/>
      <c r="AK158" s="241"/>
      <c r="AL158" s="241"/>
      <c r="AM158" s="241"/>
      <c r="AN158" s="241"/>
      <c r="AO158" s="241"/>
      <c r="AP158" s="241"/>
      <c r="AQ158" s="241"/>
      <c r="AR158" s="241"/>
      <c r="AS158" s="241"/>
      <c r="AT158" s="241"/>
      <c r="AU158" s="241"/>
      <c r="AV158" s="241"/>
      <c r="AW158" s="241"/>
      <c r="AX158" s="241"/>
      <c r="AY158" s="241"/>
      <c r="AZ158" s="241"/>
      <c r="BA158" s="241"/>
      <c r="BB158" s="241"/>
      <c r="BC158" s="241"/>
      <c r="BD158" s="241"/>
      <c r="BE158" s="241"/>
      <c r="BF158" s="241"/>
      <c r="BG158" s="241"/>
    </row>
    <row r="159" s="214" customFormat="1" ht="13.2" spans="1:59">
      <c r="A159" s="225" t="s">
        <v>23</v>
      </c>
      <c r="B159" s="231" t="s">
        <v>274</v>
      </c>
      <c r="C159" s="228" t="s">
        <v>277</v>
      </c>
      <c r="D159" s="228">
        <v>252479</v>
      </c>
      <c r="E159" s="188" t="s">
        <v>304</v>
      </c>
      <c r="F159" s="189">
        <v>250</v>
      </c>
      <c r="G159" s="188" t="s">
        <v>17</v>
      </c>
      <c r="H159" s="166">
        <v>1943</v>
      </c>
      <c r="I159" s="211">
        <f>Таблица2[[#This Row],[Рекомендуемая розничная цена за пачку                            (руб.с НДС)]]*(1-0.25)</f>
        <v>1457.25</v>
      </c>
      <c r="J159" s="212">
        <f>Таблица2[[#This Row],[Рекомендуемая розничная цена за пачку                            (руб.с НДС)]]*0.8</f>
        <v>1554.4</v>
      </c>
      <c r="K159" s="213">
        <f>Таблица2[[#This Row],[Рекомендуемая розничная цена за пачку                            (руб.с НДС)]]*0.85</f>
        <v>1651.55</v>
      </c>
      <c r="L159" s="241"/>
      <c r="M159" s="241"/>
      <c r="N159" s="241"/>
      <c r="O159" s="241"/>
      <c r="P159" s="241"/>
      <c r="Q159" s="241"/>
      <c r="R159" s="241"/>
      <c r="S159" s="241"/>
      <c r="T159" s="241"/>
      <c r="U159" s="241"/>
      <c r="V159" s="241"/>
      <c r="W159" s="241"/>
      <c r="X159" s="241"/>
      <c r="Y159" s="241"/>
      <c r="Z159" s="241"/>
      <c r="AA159" s="241"/>
      <c r="AB159" s="241"/>
      <c r="AC159" s="241"/>
      <c r="AD159" s="241"/>
      <c r="AE159" s="241"/>
      <c r="AF159" s="241"/>
      <c r="AG159" s="241"/>
      <c r="AH159" s="241"/>
      <c r="AI159" s="241"/>
      <c r="AJ159" s="241"/>
      <c r="AK159" s="241"/>
      <c r="AL159" s="241"/>
      <c r="AM159" s="241"/>
      <c r="AN159" s="241"/>
      <c r="AO159" s="241"/>
      <c r="AP159" s="241"/>
      <c r="AQ159" s="241"/>
      <c r="AR159" s="241"/>
      <c r="AS159" s="241"/>
      <c r="AT159" s="241"/>
      <c r="AU159" s="241"/>
      <c r="AV159" s="241"/>
      <c r="AW159" s="241"/>
      <c r="AX159" s="241"/>
      <c r="AY159" s="241"/>
      <c r="AZ159" s="241"/>
      <c r="BA159" s="241"/>
      <c r="BB159" s="241"/>
      <c r="BC159" s="241"/>
      <c r="BD159" s="241"/>
      <c r="BE159" s="241"/>
      <c r="BF159" s="241"/>
      <c r="BG159" s="241"/>
    </row>
    <row r="160" s="214" customFormat="1" ht="13.2" spans="1:59">
      <c r="A160" s="225" t="s">
        <v>19</v>
      </c>
      <c r="B160" s="231" t="s">
        <v>274</v>
      </c>
      <c r="C160" s="232" t="s">
        <v>204</v>
      </c>
      <c r="D160" s="228"/>
      <c r="E160" s="190" t="s">
        <v>305</v>
      </c>
      <c r="F160" s="189">
        <v>250</v>
      </c>
      <c r="G160" s="188" t="s">
        <v>17</v>
      </c>
      <c r="H160" s="166">
        <v>4036</v>
      </c>
      <c r="I160" s="242">
        <f>Таблица2[[#This Row],[Рекомендуемая розничная цена за пачку                            (руб.с НДС)]]*0.65</f>
        <v>2623.4</v>
      </c>
      <c r="J160" s="243">
        <f>Таблица2[[#This Row],[25]]</f>
        <v>2623.4</v>
      </c>
      <c r="K160" s="244">
        <f>Таблица2[[#This Row],[20]]</f>
        <v>2623.4</v>
      </c>
      <c r="L160" s="241"/>
      <c r="M160" s="241"/>
      <c r="N160" s="241"/>
      <c r="O160" s="241"/>
      <c r="P160" s="241"/>
      <c r="Q160" s="241"/>
      <c r="R160" s="241"/>
      <c r="S160" s="241"/>
      <c r="T160" s="241"/>
      <c r="U160" s="241"/>
      <c r="V160" s="241"/>
      <c r="W160" s="241"/>
      <c r="X160" s="241"/>
      <c r="Y160" s="241"/>
      <c r="Z160" s="241"/>
      <c r="AA160" s="241"/>
      <c r="AB160" s="241"/>
      <c r="AC160" s="241"/>
      <c r="AD160" s="241"/>
      <c r="AE160" s="241"/>
      <c r="AF160" s="241"/>
      <c r="AG160" s="241"/>
      <c r="AH160" s="241"/>
      <c r="AI160" s="241"/>
      <c r="AJ160" s="241"/>
      <c r="AK160" s="241"/>
      <c r="AL160" s="241"/>
      <c r="AM160" s="241"/>
      <c r="AN160" s="241"/>
      <c r="AO160" s="241"/>
      <c r="AP160" s="241"/>
      <c r="AQ160" s="241"/>
      <c r="AR160" s="241"/>
      <c r="AS160" s="241"/>
      <c r="AT160" s="241"/>
      <c r="AU160" s="241"/>
      <c r="AV160" s="241"/>
      <c r="AW160" s="241"/>
      <c r="AX160" s="241"/>
      <c r="AY160" s="241"/>
      <c r="AZ160" s="241"/>
      <c r="BA160" s="241"/>
      <c r="BB160" s="241"/>
      <c r="BC160" s="241"/>
      <c r="BD160" s="241"/>
      <c r="BE160" s="241"/>
      <c r="BF160" s="241"/>
      <c r="BG160" s="241"/>
    </row>
    <row r="161" s="214" customFormat="1" ht="13.2" spans="1:59">
      <c r="A161" s="225" t="s">
        <v>23</v>
      </c>
      <c r="B161" s="231" t="s">
        <v>274</v>
      </c>
      <c r="C161" s="232" t="s">
        <v>204</v>
      </c>
      <c r="D161" s="228"/>
      <c r="E161" s="190" t="s">
        <v>306</v>
      </c>
      <c r="F161" s="189">
        <v>1000</v>
      </c>
      <c r="G161" s="188" t="s">
        <v>17</v>
      </c>
      <c r="H161" s="166">
        <v>557</v>
      </c>
      <c r="I161" s="242">
        <f>Таблица2[[#This Row],[Рекомендуемая розничная цена за пачку                            (руб.с НДС)]]*0.65</f>
        <v>362.05</v>
      </c>
      <c r="J161" s="243">
        <f>Таблица2[[#This Row],[25]]</f>
        <v>362.05</v>
      </c>
      <c r="K161" s="244">
        <f>Таблица2[[#This Row],[20]]</f>
        <v>362.05</v>
      </c>
      <c r="L161" s="241"/>
      <c r="M161" s="241"/>
      <c r="N161" s="241"/>
      <c r="O161" s="241"/>
      <c r="P161" s="241"/>
      <c r="Q161" s="241"/>
      <c r="R161" s="241"/>
      <c r="S161" s="241"/>
      <c r="T161" s="241"/>
      <c r="U161" s="241"/>
      <c r="V161" s="241"/>
      <c r="W161" s="241"/>
      <c r="X161" s="241"/>
      <c r="Y161" s="241"/>
      <c r="Z161" s="241"/>
      <c r="AA161" s="241"/>
      <c r="AB161" s="241"/>
      <c r="AC161" s="241"/>
      <c r="AD161" s="241"/>
      <c r="AE161" s="241"/>
      <c r="AF161" s="241"/>
      <c r="AG161" s="241"/>
      <c r="AH161" s="241"/>
      <c r="AI161" s="241"/>
      <c r="AJ161" s="241"/>
      <c r="AK161" s="241"/>
      <c r="AL161" s="241"/>
      <c r="AM161" s="241"/>
      <c r="AN161" s="241"/>
      <c r="AO161" s="241"/>
      <c r="AP161" s="241"/>
      <c r="AQ161" s="241"/>
      <c r="AR161" s="241"/>
      <c r="AS161" s="241"/>
      <c r="AT161" s="241"/>
      <c r="AU161" s="241"/>
      <c r="AV161" s="241"/>
      <c r="AW161" s="241"/>
      <c r="AX161" s="241"/>
      <c r="AY161" s="241"/>
      <c r="AZ161" s="241"/>
      <c r="BA161" s="241"/>
      <c r="BB161" s="241"/>
      <c r="BC161" s="241"/>
      <c r="BD161" s="241"/>
      <c r="BE161" s="241"/>
      <c r="BF161" s="241"/>
      <c r="BG161" s="241"/>
    </row>
    <row r="162" s="214" customFormat="1" ht="13.2" spans="1:59">
      <c r="A162" s="225" t="s">
        <v>23</v>
      </c>
      <c r="B162" s="231" t="s">
        <v>274</v>
      </c>
      <c r="C162" s="232" t="s">
        <v>204</v>
      </c>
      <c r="D162" s="228">
        <v>895557</v>
      </c>
      <c r="E162" s="190" t="s">
        <v>306</v>
      </c>
      <c r="F162" s="189">
        <v>5000</v>
      </c>
      <c r="G162" s="188" t="s">
        <v>17</v>
      </c>
      <c r="H162" s="166">
        <v>2229</v>
      </c>
      <c r="I162" s="242">
        <f>Таблица2[[#This Row],[Рекомендуемая розничная цена за пачку                            (руб.с НДС)]]*0.65</f>
        <v>1448.85</v>
      </c>
      <c r="J162" s="243">
        <f>Таблица2[[#This Row],[25]]</f>
        <v>1448.85</v>
      </c>
      <c r="K162" s="244">
        <f>Таблица2[[#This Row],[20]]</f>
        <v>1448.85</v>
      </c>
      <c r="L162" s="241"/>
      <c r="M162" s="241"/>
      <c r="N162" s="241"/>
      <c r="O162" s="241"/>
      <c r="P162" s="241"/>
      <c r="Q162" s="241"/>
      <c r="R162" s="241"/>
      <c r="S162" s="241"/>
      <c r="T162" s="241"/>
      <c r="U162" s="241"/>
      <c r="V162" s="241"/>
      <c r="W162" s="241"/>
      <c r="X162" s="241"/>
      <c r="Y162" s="241"/>
      <c r="Z162" s="241"/>
      <c r="AA162" s="241"/>
      <c r="AB162" s="241"/>
      <c r="AC162" s="241"/>
      <c r="AD162" s="241"/>
      <c r="AE162" s="241"/>
      <c r="AF162" s="241"/>
      <c r="AG162" s="241"/>
      <c r="AH162" s="241"/>
      <c r="AI162" s="241"/>
      <c r="AJ162" s="241"/>
      <c r="AK162" s="241"/>
      <c r="AL162" s="241"/>
      <c r="AM162" s="241"/>
      <c r="AN162" s="241"/>
      <c r="AO162" s="241"/>
      <c r="AP162" s="241"/>
      <c r="AQ162" s="241"/>
      <c r="AR162" s="241"/>
      <c r="AS162" s="241"/>
      <c r="AT162" s="241"/>
      <c r="AU162" s="241"/>
      <c r="AV162" s="241"/>
      <c r="AW162" s="241"/>
      <c r="AX162" s="241"/>
      <c r="AY162" s="241"/>
      <c r="AZ162" s="241"/>
      <c r="BA162" s="241"/>
      <c r="BB162" s="241"/>
      <c r="BC162" s="241"/>
      <c r="BD162" s="241"/>
      <c r="BE162" s="241"/>
      <c r="BF162" s="241"/>
      <c r="BG162" s="241"/>
    </row>
    <row r="163" s="214" customFormat="1" ht="26.4" spans="1:59">
      <c r="A163" s="225" t="s">
        <v>19</v>
      </c>
      <c r="B163" s="226" t="s">
        <v>274</v>
      </c>
      <c r="C163" s="235" t="s">
        <v>287</v>
      </c>
      <c r="D163" s="228">
        <v>446841</v>
      </c>
      <c r="E163" s="188" t="s">
        <v>307</v>
      </c>
      <c r="F163" s="189">
        <v>1000</v>
      </c>
      <c r="G163" s="188" t="s">
        <v>17</v>
      </c>
      <c r="H163" s="166">
        <v>811</v>
      </c>
      <c r="I163" s="211">
        <f>Таблица2[[#This Row],[Рекомендуемая розничная цена за пачку                            (руб.с НДС)]]*(1-0.25)</f>
        <v>608.25</v>
      </c>
      <c r="J163" s="212">
        <f>Таблица2[[#This Row],[Рекомендуемая розничная цена за пачку                            (руб.с НДС)]]*0.8</f>
        <v>648.8</v>
      </c>
      <c r="K163" s="213">
        <f>Таблица2[[#This Row],[Рекомендуемая розничная цена за пачку                            (руб.с НДС)]]*0.85</f>
        <v>689.35</v>
      </c>
      <c r="L163" s="241"/>
      <c r="M163" s="241"/>
      <c r="N163" s="241"/>
      <c r="O163" s="241"/>
      <c r="P163" s="241"/>
      <c r="Q163" s="241"/>
      <c r="R163" s="241"/>
      <c r="S163" s="241"/>
      <c r="T163" s="241"/>
      <c r="U163" s="241"/>
      <c r="V163" s="241"/>
      <c r="W163" s="241"/>
      <c r="X163" s="241"/>
      <c r="Y163" s="241"/>
      <c r="Z163" s="241"/>
      <c r="AA163" s="241"/>
      <c r="AB163" s="241"/>
      <c r="AC163" s="241"/>
      <c r="AD163" s="241"/>
      <c r="AE163" s="241"/>
      <c r="AF163" s="241"/>
      <c r="AG163" s="241"/>
      <c r="AH163" s="241"/>
      <c r="AI163" s="241"/>
      <c r="AJ163" s="241"/>
      <c r="AK163" s="241"/>
      <c r="AL163" s="241"/>
      <c r="AM163" s="241"/>
      <c r="AN163" s="241"/>
      <c r="AO163" s="241"/>
      <c r="AP163" s="241"/>
      <c r="AQ163" s="241"/>
      <c r="AR163" s="241"/>
      <c r="AS163" s="241"/>
      <c r="AT163" s="241"/>
      <c r="AU163" s="241"/>
      <c r="AV163" s="241"/>
      <c r="AW163" s="241"/>
      <c r="AX163" s="241"/>
      <c r="AY163" s="241"/>
      <c r="AZ163" s="241"/>
      <c r="BA163" s="241"/>
      <c r="BB163" s="241"/>
      <c r="BC163" s="241"/>
      <c r="BD163" s="241"/>
      <c r="BE163" s="241"/>
      <c r="BF163" s="241"/>
      <c r="BG163" s="241"/>
    </row>
    <row r="164" s="214" customFormat="1" ht="13.2" spans="1:59">
      <c r="A164" s="225" t="s">
        <v>19</v>
      </c>
      <c r="B164" s="226" t="s">
        <v>274</v>
      </c>
      <c r="C164" s="235" t="s">
        <v>294</v>
      </c>
      <c r="D164" s="228" t="s">
        <v>308</v>
      </c>
      <c r="E164" s="188" t="s">
        <v>173</v>
      </c>
      <c r="F164" s="189">
        <v>250</v>
      </c>
      <c r="G164" s="188" t="s">
        <v>17</v>
      </c>
      <c r="H164" s="166">
        <v>3866</v>
      </c>
      <c r="I164" s="211">
        <f>Таблица2[[#This Row],[Рекомендуемая розничная цена за пачку                            (руб.с НДС)]]*(1-0.25)</f>
        <v>2899.5</v>
      </c>
      <c r="J164" s="212">
        <f>Таблица2[[#This Row],[Рекомендуемая розничная цена за пачку                            (руб.с НДС)]]*0.8</f>
        <v>3092.8</v>
      </c>
      <c r="K164" s="213">
        <f>Таблица2[[#This Row],[Рекомендуемая розничная цена за пачку                            (руб.с НДС)]]*0.85</f>
        <v>3286.1</v>
      </c>
      <c r="L164" s="241"/>
      <c r="M164" s="241"/>
      <c r="N164" s="241"/>
      <c r="O164" s="241"/>
      <c r="P164" s="241"/>
      <c r="Q164" s="241"/>
      <c r="R164" s="241"/>
      <c r="S164" s="241"/>
      <c r="T164" s="241"/>
      <c r="U164" s="241"/>
      <c r="V164" s="241"/>
      <c r="W164" s="241"/>
      <c r="X164" s="241"/>
      <c r="Y164" s="241"/>
      <c r="Z164" s="241"/>
      <c r="AA164" s="241"/>
      <c r="AB164" s="241"/>
      <c r="AC164" s="241"/>
      <c r="AD164" s="241"/>
      <c r="AE164" s="241"/>
      <c r="AF164" s="241"/>
      <c r="AG164" s="241"/>
      <c r="AH164" s="241"/>
      <c r="AI164" s="241"/>
      <c r="AJ164" s="241"/>
      <c r="AK164" s="241"/>
      <c r="AL164" s="241"/>
      <c r="AM164" s="241"/>
      <c r="AN164" s="241"/>
      <c r="AO164" s="241"/>
      <c r="AP164" s="241"/>
      <c r="AQ164" s="241"/>
      <c r="AR164" s="241"/>
      <c r="AS164" s="241"/>
      <c r="AT164" s="241"/>
      <c r="AU164" s="241"/>
      <c r="AV164" s="241"/>
      <c r="AW164" s="241"/>
      <c r="AX164" s="241"/>
      <c r="AY164" s="241"/>
      <c r="AZ164" s="241"/>
      <c r="BA164" s="241"/>
      <c r="BB164" s="241"/>
      <c r="BC164" s="241"/>
      <c r="BD164" s="241"/>
      <c r="BE164" s="241"/>
      <c r="BF164" s="241"/>
      <c r="BG164" s="241"/>
    </row>
    <row r="165" s="214" customFormat="1" ht="13.2" spans="1:59">
      <c r="A165" s="225" t="s">
        <v>19</v>
      </c>
      <c r="B165" s="231" t="s">
        <v>274</v>
      </c>
      <c r="C165" s="232" t="s">
        <v>204</v>
      </c>
      <c r="D165" s="228">
        <v>446844</v>
      </c>
      <c r="E165" s="190" t="s">
        <v>309</v>
      </c>
      <c r="F165" s="189">
        <v>1000</v>
      </c>
      <c r="G165" s="188" t="s">
        <v>17</v>
      </c>
      <c r="H165" s="166">
        <v>719</v>
      </c>
      <c r="I165" s="242">
        <f>Таблица2[[#This Row],[Рекомендуемая розничная цена за пачку                            (руб.с НДС)]]*0.65</f>
        <v>467.35</v>
      </c>
      <c r="J165" s="243">
        <f>Таблица2[[#This Row],[25]]</f>
        <v>467.35</v>
      </c>
      <c r="K165" s="244">
        <f>Таблица2[[#This Row],[20]]</f>
        <v>467.35</v>
      </c>
      <c r="L165" s="241"/>
      <c r="M165" s="241"/>
      <c r="N165" s="241"/>
      <c r="O165" s="241"/>
      <c r="P165" s="241"/>
      <c r="Q165" s="241"/>
      <c r="R165" s="241"/>
      <c r="S165" s="241"/>
      <c r="T165" s="241"/>
      <c r="U165" s="241"/>
      <c r="V165" s="241"/>
      <c r="W165" s="241"/>
      <c r="X165" s="241"/>
      <c r="Y165" s="241"/>
      <c r="Z165" s="241"/>
      <c r="AA165" s="241"/>
      <c r="AB165" s="241"/>
      <c r="AC165" s="241"/>
      <c r="AD165" s="241"/>
      <c r="AE165" s="241"/>
      <c r="AF165" s="241"/>
      <c r="AG165" s="241"/>
      <c r="AH165" s="241"/>
      <c r="AI165" s="241"/>
      <c r="AJ165" s="241"/>
      <c r="AK165" s="241"/>
      <c r="AL165" s="241"/>
      <c r="AM165" s="241"/>
      <c r="AN165" s="241"/>
      <c r="AO165" s="241"/>
      <c r="AP165" s="241"/>
      <c r="AQ165" s="241"/>
      <c r="AR165" s="241"/>
      <c r="AS165" s="241"/>
      <c r="AT165" s="241"/>
      <c r="AU165" s="241"/>
      <c r="AV165" s="241"/>
      <c r="AW165" s="241"/>
      <c r="AX165" s="241"/>
      <c r="AY165" s="241"/>
      <c r="AZ165" s="241"/>
      <c r="BA165" s="241"/>
      <c r="BB165" s="241"/>
      <c r="BC165" s="241"/>
      <c r="BD165" s="241"/>
      <c r="BE165" s="241"/>
      <c r="BF165" s="241"/>
      <c r="BG165" s="241"/>
    </row>
    <row r="166" s="214" customFormat="1" ht="26.4" spans="1:59">
      <c r="A166" s="225" t="s">
        <v>19</v>
      </c>
      <c r="B166" s="226" t="s">
        <v>274</v>
      </c>
      <c r="C166" s="235" t="s">
        <v>280</v>
      </c>
      <c r="D166" s="228">
        <v>458934</v>
      </c>
      <c r="E166" s="188" t="s">
        <v>310</v>
      </c>
      <c r="F166" s="189">
        <v>1000</v>
      </c>
      <c r="G166" s="188" t="s">
        <v>17</v>
      </c>
      <c r="H166" s="166">
        <v>1315</v>
      </c>
      <c r="I166" s="211">
        <f>Таблица2[[#This Row],[Рекомендуемая розничная цена за пачку                            (руб.с НДС)]]*(1-0.25)</f>
        <v>986.25</v>
      </c>
      <c r="J166" s="212">
        <f>Таблица2[[#This Row],[Рекомендуемая розничная цена за пачку                            (руб.с НДС)]]*0.8</f>
        <v>1052</v>
      </c>
      <c r="K166" s="213">
        <f>Таблица2[[#This Row],[Рекомендуемая розничная цена за пачку                            (руб.с НДС)]]*0.85</f>
        <v>1117.75</v>
      </c>
      <c r="L166" s="241"/>
      <c r="M166" s="241"/>
      <c r="N166" s="241"/>
      <c r="O166" s="241"/>
      <c r="P166" s="241"/>
      <c r="Q166" s="241"/>
      <c r="R166" s="241"/>
      <c r="S166" s="241"/>
      <c r="T166" s="241"/>
      <c r="U166" s="241"/>
      <c r="V166" s="241"/>
      <c r="W166" s="241"/>
      <c r="X166" s="241"/>
      <c r="Y166" s="241"/>
      <c r="Z166" s="241"/>
      <c r="AA166" s="241"/>
      <c r="AB166" s="241"/>
      <c r="AC166" s="241"/>
      <c r="AD166" s="241"/>
      <c r="AE166" s="241"/>
      <c r="AF166" s="241"/>
      <c r="AG166" s="241"/>
      <c r="AH166" s="241"/>
      <c r="AI166" s="241"/>
      <c r="AJ166" s="241"/>
      <c r="AK166" s="241"/>
      <c r="AL166" s="241"/>
      <c r="AM166" s="241"/>
      <c r="AN166" s="241"/>
      <c r="AO166" s="241"/>
      <c r="AP166" s="241"/>
      <c r="AQ166" s="241"/>
      <c r="AR166" s="241"/>
      <c r="AS166" s="241"/>
      <c r="AT166" s="241"/>
      <c r="AU166" s="241"/>
      <c r="AV166" s="241"/>
      <c r="AW166" s="241"/>
      <c r="AX166" s="241"/>
      <c r="AY166" s="241"/>
      <c r="AZ166" s="241"/>
      <c r="BA166" s="241"/>
      <c r="BB166" s="241"/>
      <c r="BC166" s="241"/>
      <c r="BD166" s="241"/>
      <c r="BE166" s="241"/>
      <c r="BF166" s="241"/>
      <c r="BG166" s="241"/>
    </row>
    <row r="167" s="214" customFormat="1" ht="13.2" spans="1:59">
      <c r="A167" s="225" t="s">
        <v>23</v>
      </c>
      <c r="B167" s="231" t="s">
        <v>274</v>
      </c>
      <c r="C167" s="228" t="s">
        <v>277</v>
      </c>
      <c r="D167" s="228">
        <v>223302</v>
      </c>
      <c r="E167" s="188" t="s">
        <v>174</v>
      </c>
      <c r="F167" s="189">
        <v>250</v>
      </c>
      <c r="G167" s="188" t="s">
        <v>17</v>
      </c>
      <c r="H167" s="166">
        <v>2045</v>
      </c>
      <c r="I167" s="211">
        <f>Таблица2[[#This Row],[Рекомендуемая розничная цена за пачку                            (руб.с НДС)]]*(1-0.25)</f>
        <v>1533.75</v>
      </c>
      <c r="J167" s="212">
        <f>Таблица2[[#This Row],[Рекомендуемая розничная цена за пачку                            (руб.с НДС)]]*0.8</f>
        <v>1636</v>
      </c>
      <c r="K167" s="213">
        <f>Таблица2[[#This Row],[Рекомендуемая розничная цена за пачку                            (руб.с НДС)]]*0.85</f>
        <v>1738.25</v>
      </c>
      <c r="L167" s="241"/>
      <c r="M167" s="241"/>
      <c r="N167" s="241"/>
      <c r="O167" s="241"/>
      <c r="P167" s="241"/>
      <c r="Q167" s="241"/>
      <c r="R167" s="241"/>
      <c r="S167" s="241"/>
      <c r="T167" s="241"/>
      <c r="U167" s="241"/>
      <c r="V167" s="241"/>
      <c r="W167" s="241"/>
      <c r="X167" s="241"/>
      <c r="Y167" s="241"/>
      <c r="Z167" s="241"/>
      <c r="AA167" s="241"/>
      <c r="AB167" s="241"/>
      <c r="AC167" s="241"/>
      <c r="AD167" s="241"/>
      <c r="AE167" s="241"/>
      <c r="AF167" s="241"/>
      <c r="AG167" s="241"/>
      <c r="AH167" s="241"/>
      <c r="AI167" s="241"/>
      <c r="AJ167" s="241"/>
      <c r="AK167" s="241"/>
      <c r="AL167" s="241"/>
      <c r="AM167" s="241"/>
      <c r="AN167" s="241"/>
      <c r="AO167" s="241"/>
      <c r="AP167" s="241"/>
      <c r="AQ167" s="241"/>
      <c r="AR167" s="241"/>
      <c r="AS167" s="241"/>
      <c r="AT167" s="241"/>
      <c r="AU167" s="241"/>
      <c r="AV167" s="241"/>
      <c r="AW167" s="241"/>
      <c r="AX167" s="241"/>
      <c r="AY167" s="241"/>
      <c r="AZ167" s="241"/>
      <c r="BA167" s="241"/>
      <c r="BB167" s="241"/>
      <c r="BC167" s="241"/>
      <c r="BD167" s="241"/>
      <c r="BE167" s="241"/>
      <c r="BF167" s="241"/>
      <c r="BG167" s="241"/>
    </row>
    <row r="168" s="214" customFormat="1" ht="13.2" spans="1:59">
      <c r="A168" s="225" t="s">
        <v>23</v>
      </c>
      <c r="B168" s="231" t="s">
        <v>274</v>
      </c>
      <c r="C168" s="228" t="s">
        <v>275</v>
      </c>
      <c r="D168" s="228">
        <v>198553</v>
      </c>
      <c r="E168" s="188" t="s">
        <v>175</v>
      </c>
      <c r="F168" s="189">
        <v>250</v>
      </c>
      <c r="G168" s="188" t="s">
        <v>17</v>
      </c>
      <c r="H168" s="166">
        <v>1572</v>
      </c>
      <c r="I168" s="211">
        <f>Таблица2[[#This Row],[Рекомендуемая розничная цена за пачку                            (руб.с НДС)]]*(1-0.25)</f>
        <v>1179</v>
      </c>
      <c r="J168" s="212">
        <f>Таблица2[[#This Row],[Рекомендуемая розничная цена за пачку                            (руб.с НДС)]]*0.8</f>
        <v>1257.6</v>
      </c>
      <c r="K168" s="213">
        <f>Таблица2[[#This Row],[Рекомендуемая розничная цена за пачку                            (руб.с НДС)]]*0.85</f>
        <v>1336.2</v>
      </c>
      <c r="L168" s="241"/>
      <c r="M168" s="241"/>
      <c r="N168" s="241"/>
      <c r="O168" s="241"/>
      <c r="P168" s="241"/>
      <c r="Q168" s="241"/>
      <c r="R168" s="241"/>
      <c r="S168" s="241"/>
      <c r="T168" s="241"/>
      <c r="U168" s="241"/>
      <c r="V168" s="241"/>
      <c r="W168" s="241"/>
      <c r="X168" s="241"/>
      <c r="Y168" s="241"/>
      <c r="Z168" s="241"/>
      <c r="AA168" s="241"/>
      <c r="AB168" s="241"/>
      <c r="AC168" s="241"/>
      <c r="AD168" s="241"/>
      <c r="AE168" s="241"/>
      <c r="AF168" s="241"/>
      <c r="AG168" s="241"/>
      <c r="AH168" s="241"/>
      <c r="AI168" s="241"/>
      <c r="AJ168" s="241"/>
      <c r="AK168" s="241"/>
      <c r="AL168" s="241"/>
      <c r="AM168" s="241"/>
      <c r="AN168" s="241"/>
      <c r="AO168" s="241"/>
      <c r="AP168" s="241"/>
      <c r="AQ168" s="241"/>
      <c r="AR168" s="241"/>
      <c r="AS168" s="241"/>
      <c r="AT168" s="241"/>
      <c r="AU168" s="241"/>
      <c r="AV168" s="241"/>
      <c r="AW168" s="241"/>
      <c r="AX168" s="241"/>
      <c r="AY168" s="241"/>
      <c r="AZ168" s="241"/>
      <c r="BA168" s="241"/>
      <c r="BB168" s="241"/>
      <c r="BC168" s="241"/>
      <c r="BD168" s="241"/>
      <c r="BE168" s="241"/>
      <c r="BF168" s="241"/>
      <c r="BG168" s="241"/>
    </row>
    <row r="169" s="214" customFormat="1" ht="13.2" spans="1:59">
      <c r="A169" s="225" t="s">
        <v>23</v>
      </c>
      <c r="B169" s="231" t="s">
        <v>274</v>
      </c>
      <c r="C169" s="228" t="s">
        <v>275</v>
      </c>
      <c r="D169" s="228">
        <v>193593</v>
      </c>
      <c r="E169" s="188" t="s">
        <v>175</v>
      </c>
      <c r="F169" s="189">
        <v>1000</v>
      </c>
      <c r="G169" s="188" t="s">
        <v>17</v>
      </c>
      <c r="H169" s="166">
        <v>5943</v>
      </c>
      <c r="I169" s="211">
        <f>Таблица2[[#This Row],[Рекомендуемая розничная цена за пачку                            (руб.с НДС)]]*(1-0.25)</f>
        <v>4457.25</v>
      </c>
      <c r="J169" s="212">
        <f>Таблица2[[#This Row],[Рекомендуемая розничная цена за пачку                            (руб.с НДС)]]*0.8</f>
        <v>4754.4</v>
      </c>
      <c r="K169" s="213">
        <f>Таблица2[[#This Row],[Рекомендуемая розничная цена за пачку                            (руб.с НДС)]]*0.85</f>
        <v>5051.55</v>
      </c>
      <c r="L169" s="241"/>
      <c r="M169" s="241"/>
      <c r="N169" s="241"/>
      <c r="O169" s="241"/>
      <c r="P169" s="241"/>
      <c r="Q169" s="241"/>
      <c r="R169" s="241"/>
      <c r="S169" s="241"/>
      <c r="T169" s="241"/>
      <c r="U169" s="241"/>
      <c r="V169" s="241"/>
      <c r="W169" s="241"/>
      <c r="X169" s="241"/>
      <c r="Y169" s="241"/>
      <c r="Z169" s="241"/>
      <c r="AA169" s="241"/>
      <c r="AB169" s="241"/>
      <c r="AC169" s="241"/>
      <c r="AD169" s="241"/>
      <c r="AE169" s="241"/>
      <c r="AF169" s="241"/>
      <c r="AG169" s="241"/>
      <c r="AH169" s="241"/>
      <c r="AI169" s="241"/>
      <c r="AJ169" s="241"/>
      <c r="AK169" s="241"/>
      <c r="AL169" s="241"/>
      <c r="AM169" s="241"/>
      <c r="AN169" s="241"/>
      <c r="AO169" s="241"/>
      <c r="AP169" s="241"/>
      <c r="AQ169" s="241"/>
      <c r="AR169" s="241"/>
      <c r="AS169" s="241"/>
      <c r="AT169" s="241"/>
      <c r="AU169" s="241"/>
      <c r="AV169" s="241"/>
      <c r="AW169" s="241"/>
      <c r="AX169" s="241"/>
      <c r="AY169" s="241"/>
      <c r="AZ169" s="241"/>
      <c r="BA169" s="241"/>
      <c r="BB169" s="241"/>
      <c r="BC169" s="241"/>
      <c r="BD169" s="241"/>
      <c r="BE169" s="241"/>
      <c r="BF169" s="241"/>
      <c r="BG169" s="241"/>
    </row>
    <row r="170" s="214" customFormat="1" ht="26.4" spans="1:59">
      <c r="A170" s="225" t="s">
        <v>23</v>
      </c>
      <c r="B170" s="231" t="s">
        <v>274</v>
      </c>
      <c r="C170" s="228" t="s">
        <v>287</v>
      </c>
      <c r="D170" s="228">
        <v>134417</v>
      </c>
      <c r="E170" s="191" t="s">
        <v>311</v>
      </c>
      <c r="F170" s="189">
        <v>1000</v>
      </c>
      <c r="G170" s="188" t="s">
        <v>17</v>
      </c>
      <c r="H170" s="166">
        <v>918</v>
      </c>
      <c r="I170" s="211">
        <f>Таблица2[[#This Row],[Рекомендуемая розничная цена за пачку                            (руб.с НДС)]]*(1-0.25)</f>
        <v>688.5</v>
      </c>
      <c r="J170" s="212">
        <f>Таблица2[[#This Row],[Рекомендуемая розничная цена за пачку                            (руб.с НДС)]]*0.8</f>
        <v>734.4</v>
      </c>
      <c r="K170" s="213">
        <f>Таблица2[[#This Row],[Рекомендуемая розничная цена за пачку                            (руб.с НДС)]]*0.85</f>
        <v>780.3</v>
      </c>
      <c r="L170" s="241"/>
      <c r="M170" s="241"/>
      <c r="N170" s="241"/>
      <c r="O170" s="241"/>
      <c r="P170" s="241"/>
      <c r="Q170" s="241"/>
      <c r="R170" s="241"/>
      <c r="S170" s="241"/>
      <c r="T170" s="241"/>
      <c r="U170" s="241"/>
      <c r="V170" s="241"/>
      <c r="W170" s="241"/>
      <c r="X170" s="241"/>
      <c r="Y170" s="241"/>
      <c r="Z170" s="241"/>
      <c r="AA170" s="241"/>
      <c r="AB170" s="241"/>
      <c r="AC170" s="241"/>
      <c r="AD170" s="241"/>
      <c r="AE170" s="241"/>
      <c r="AF170" s="241"/>
      <c r="AG170" s="241"/>
      <c r="AH170" s="241"/>
      <c r="AI170" s="241"/>
      <c r="AJ170" s="241"/>
      <c r="AK170" s="241"/>
      <c r="AL170" s="241"/>
      <c r="AM170" s="241"/>
      <c r="AN170" s="241"/>
      <c r="AO170" s="241"/>
      <c r="AP170" s="241"/>
      <c r="AQ170" s="241"/>
      <c r="AR170" s="241"/>
      <c r="AS170" s="241"/>
      <c r="AT170" s="241"/>
      <c r="AU170" s="241"/>
      <c r="AV170" s="241"/>
      <c r="AW170" s="241"/>
      <c r="AX170" s="241"/>
      <c r="AY170" s="241"/>
      <c r="AZ170" s="241"/>
      <c r="BA170" s="241"/>
      <c r="BB170" s="241"/>
      <c r="BC170" s="241"/>
      <c r="BD170" s="241"/>
      <c r="BE170" s="241"/>
      <c r="BF170" s="241"/>
      <c r="BG170" s="241"/>
    </row>
    <row r="171" s="214" customFormat="1" ht="13.2" spans="1:59">
      <c r="A171" s="225" t="s">
        <v>19</v>
      </c>
      <c r="B171" s="231" t="s">
        <v>274</v>
      </c>
      <c r="C171" s="232" t="s">
        <v>204</v>
      </c>
      <c r="D171" s="228">
        <v>458935</v>
      </c>
      <c r="E171" s="190" t="s">
        <v>312</v>
      </c>
      <c r="F171" s="189">
        <v>1000</v>
      </c>
      <c r="G171" s="188" t="s">
        <v>17</v>
      </c>
      <c r="H171" s="166">
        <v>862</v>
      </c>
      <c r="I171" s="242">
        <f>Таблица2[[#This Row],[Рекомендуемая розничная цена за пачку                            (руб.с НДС)]]*0.65</f>
        <v>560.3</v>
      </c>
      <c r="J171" s="243">
        <f>Таблица2[[#This Row],[25]]</f>
        <v>560.3</v>
      </c>
      <c r="K171" s="244">
        <f>Таблица2[[#This Row],[20]]</f>
        <v>560.3</v>
      </c>
      <c r="L171" s="241"/>
      <c r="M171" s="241"/>
      <c r="N171" s="241"/>
      <c r="O171" s="241"/>
      <c r="P171" s="241"/>
      <c r="Q171" s="241"/>
      <c r="R171" s="241"/>
      <c r="S171" s="241"/>
      <c r="T171" s="241"/>
      <c r="U171" s="241"/>
      <c r="V171" s="241"/>
      <c r="W171" s="241"/>
      <c r="X171" s="241"/>
      <c r="Y171" s="241"/>
      <c r="Z171" s="241"/>
      <c r="AA171" s="241"/>
      <c r="AB171" s="241"/>
      <c r="AC171" s="241"/>
      <c r="AD171" s="241"/>
      <c r="AE171" s="241"/>
      <c r="AF171" s="241"/>
      <c r="AG171" s="241"/>
      <c r="AH171" s="241"/>
      <c r="AI171" s="241"/>
      <c r="AJ171" s="241"/>
      <c r="AK171" s="241"/>
      <c r="AL171" s="241"/>
      <c r="AM171" s="241"/>
      <c r="AN171" s="241"/>
      <c r="AO171" s="241"/>
      <c r="AP171" s="241"/>
      <c r="AQ171" s="241"/>
      <c r="AR171" s="241"/>
      <c r="AS171" s="241"/>
      <c r="AT171" s="241"/>
      <c r="AU171" s="241"/>
      <c r="AV171" s="241"/>
      <c r="AW171" s="241"/>
      <c r="AX171" s="241"/>
      <c r="AY171" s="241"/>
      <c r="AZ171" s="241"/>
      <c r="BA171" s="241"/>
      <c r="BB171" s="241"/>
      <c r="BC171" s="241"/>
      <c r="BD171" s="241"/>
      <c r="BE171" s="241"/>
      <c r="BF171" s="241"/>
      <c r="BG171" s="241"/>
    </row>
    <row r="172" s="214" customFormat="1" ht="13.2" spans="1:59">
      <c r="A172" s="225" t="s">
        <v>23</v>
      </c>
      <c r="B172" s="231" t="s">
        <v>274</v>
      </c>
      <c r="C172" s="228" t="s">
        <v>275</v>
      </c>
      <c r="D172" s="228">
        <v>225809</v>
      </c>
      <c r="E172" s="188" t="s">
        <v>313</v>
      </c>
      <c r="F172" s="189">
        <v>250</v>
      </c>
      <c r="G172" s="188" t="s">
        <v>17</v>
      </c>
      <c r="H172" s="166">
        <v>1350</v>
      </c>
      <c r="I172" s="211">
        <f>Таблица2[[#This Row],[Рекомендуемая розничная цена за пачку                            (руб.с НДС)]]*(1-0.25)</f>
        <v>1012.5</v>
      </c>
      <c r="J172" s="212">
        <f>Таблица2[[#This Row],[Рекомендуемая розничная цена за пачку                            (руб.с НДС)]]*0.8</f>
        <v>1080</v>
      </c>
      <c r="K172" s="213">
        <f>Таблица2[[#This Row],[Рекомендуемая розничная цена за пачку                            (руб.с НДС)]]*0.85</f>
        <v>1147.5</v>
      </c>
      <c r="L172" s="241"/>
      <c r="M172" s="241"/>
      <c r="N172" s="241"/>
      <c r="O172" s="241"/>
      <c r="P172" s="241"/>
      <c r="Q172" s="241"/>
      <c r="R172" s="241"/>
      <c r="S172" s="241"/>
      <c r="T172" s="241"/>
      <c r="U172" s="241"/>
      <c r="V172" s="241"/>
      <c r="W172" s="241"/>
      <c r="X172" s="241"/>
      <c r="Y172" s="241"/>
      <c r="Z172" s="241"/>
      <c r="AA172" s="241"/>
      <c r="AB172" s="241"/>
      <c r="AC172" s="241"/>
      <c r="AD172" s="241"/>
      <c r="AE172" s="241"/>
      <c r="AF172" s="241"/>
      <c r="AG172" s="241"/>
      <c r="AH172" s="241"/>
      <c r="AI172" s="241"/>
      <c r="AJ172" s="241"/>
      <c r="AK172" s="241"/>
      <c r="AL172" s="241"/>
      <c r="AM172" s="241"/>
      <c r="AN172" s="241"/>
      <c r="AO172" s="241"/>
      <c r="AP172" s="241"/>
      <c r="AQ172" s="241"/>
      <c r="AR172" s="241"/>
      <c r="AS172" s="241"/>
      <c r="AT172" s="241"/>
      <c r="AU172" s="241"/>
      <c r="AV172" s="241"/>
      <c r="AW172" s="241"/>
      <c r="AX172" s="241"/>
      <c r="AY172" s="241"/>
      <c r="AZ172" s="241"/>
      <c r="BA172" s="241"/>
      <c r="BB172" s="241"/>
      <c r="BC172" s="241"/>
      <c r="BD172" s="241"/>
      <c r="BE172" s="241"/>
      <c r="BF172" s="241"/>
      <c r="BG172" s="241"/>
    </row>
    <row r="173" s="214" customFormat="1" ht="26.4" spans="1:59">
      <c r="A173" s="225" t="s">
        <v>23</v>
      </c>
      <c r="B173" s="188" t="s">
        <v>314</v>
      </c>
      <c r="C173" s="230" t="s">
        <v>315</v>
      </c>
      <c r="D173" s="228" t="s">
        <v>316</v>
      </c>
      <c r="E173" s="188" t="s">
        <v>317</v>
      </c>
      <c r="F173" s="239">
        <v>0.5</v>
      </c>
      <c r="G173" s="188" t="s">
        <v>27</v>
      </c>
      <c r="H173" s="166">
        <v>4441</v>
      </c>
      <c r="I173" s="211">
        <f>Таблица2[[#This Row],[Рекомендуемая розничная цена за пачку                            (руб.с НДС)]]*(1-0.25)</f>
        <v>3330.75</v>
      </c>
      <c r="J173" s="212">
        <f>Таблица2[[#This Row],[Рекомендуемая розничная цена за пачку                            (руб.с НДС)]]*0.8</f>
        <v>3552.8</v>
      </c>
      <c r="K173" s="213">
        <f>Таблица2[[#This Row],[Рекомендуемая розничная цена за пачку                            (руб.с НДС)]]*0.85</f>
        <v>3774.85</v>
      </c>
      <c r="L173" s="241"/>
      <c r="M173" s="241"/>
      <c r="N173" s="241"/>
      <c r="O173" s="241"/>
      <c r="P173" s="241"/>
      <c r="Q173" s="241"/>
      <c r="R173" s="241"/>
      <c r="S173" s="241"/>
      <c r="T173" s="241"/>
      <c r="U173" s="241"/>
      <c r="V173" s="241"/>
      <c r="W173" s="241"/>
      <c r="X173" s="241"/>
      <c r="Y173" s="241"/>
      <c r="Z173" s="241"/>
      <c r="AA173" s="241"/>
      <c r="AB173" s="241"/>
      <c r="AC173" s="241"/>
      <c r="AD173" s="241"/>
      <c r="AE173" s="241"/>
      <c r="AF173" s="241"/>
      <c r="AG173" s="241"/>
      <c r="AH173" s="241"/>
      <c r="AI173" s="241"/>
      <c r="AJ173" s="241"/>
      <c r="AK173" s="241"/>
      <c r="AL173" s="241"/>
      <c r="AM173" s="241"/>
      <c r="AN173" s="241"/>
      <c r="AO173" s="241"/>
      <c r="AP173" s="241"/>
      <c r="AQ173" s="241"/>
      <c r="AR173" s="241"/>
      <c r="AS173" s="241"/>
      <c r="AT173" s="241"/>
      <c r="AU173" s="241"/>
      <c r="AV173" s="241"/>
      <c r="AW173" s="241"/>
      <c r="AX173" s="241"/>
      <c r="AY173" s="241"/>
      <c r="AZ173" s="241"/>
      <c r="BA173" s="241"/>
      <c r="BB173" s="241"/>
      <c r="BC173" s="241"/>
      <c r="BD173" s="241"/>
      <c r="BE173" s="241"/>
      <c r="BF173" s="241"/>
      <c r="BG173" s="241"/>
    </row>
    <row r="174" s="214" customFormat="1" ht="13.2" spans="1:59">
      <c r="A174" s="225" t="s">
        <v>23</v>
      </c>
      <c r="B174" s="231" t="s">
        <v>314</v>
      </c>
      <c r="C174" s="232" t="s">
        <v>204</v>
      </c>
      <c r="D174" s="228">
        <v>189725</v>
      </c>
      <c r="E174" s="190" t="s">
        <v>318</v>
      </c>
      <c r="F174" s="239">
        <v>0.1</v>
      </c>
      <c r="G174" s="188" t="s">
        <v>27</v>
      </c>
      <c r="H174" s="166">
        <v>1016</v>
      </c>
      <c r="I174" s="242">
        <f>Таблица2[[#This Row],[Рекомендуемая розничная цена за пачку                            (руб.с НДС)]]*0.65</f>
        <v>660.4</v>
      </c>
      <c r="J174" s="243">
        <f>Таблица2[[#This Row],[25]]</f>
        <v>660.4</v>
      </c>
      <c r="K174" s="244">
        <f>Таблица2[[#This Row],[20]]</f>
        <v>660.4</v>
      </c>
      <c r="L174" s="241"/>
      <c r="M174" s="241"/>
      <c r="N174" s="241"/>
      <c r="O174" s="241"/>
      <c r="P174" s="241"/>
      <c r="Q174" s="241"/>
      <c r="R174" s="241"/>
      <c r="S174" s="241"/>
      <c r="T174" s="241"/>
      <c r="U174" s="241"/>
      <c r="V174" s="241"/>
      <c r="W174" s="241"/>
      <c r="X174" s="241"/>
      <c r="Y174" s="241"/>
      <c r="Z174" s="241"/>
      <c r="AA174" s="241"/>
      <c r="AB174" s="241"/>
      <c r="AC174" s="241"/>
      <c r="AD174" s="241"/>
      <c r="AE174" s="241"/>
      <c r="AF174" s="241"/>
      <c r="AG174" s="241"/>
      <c r="AH174" s="241"/>
      <c r="AI174" s="241"/>
      <c r="AJ174" s="241"/>
      <c r="AK174" s="241"/>
      <c r="AL174" s="241"/>
      <c r="AM174" s="241"/>
      <c r="AN174" s="241"/>
      <c r="AO174" s="241"/>
      <c r="AP174" s="241"/>
      <c r="AQ174" s="241"/>
      <c r="AR174" s="241"/>
      <c r="AS174" s="241"/>
      <c r="AT174" s="241"/>
      <c r="AU174" s="241"/>
      <c r="AV174" s="241"/>
      <c r="AW174" s="241"/>
      <c r="AX174" s="241"/>
      <c r="AY174" s="241"/>
      <c r="AZ174" s="241"/>
      <c r="BA174" s="241"/>
      <c r="BB174" s="241"/>
      <c r="BC174" s="241"/>
      <c r="BD174" s="241"/>
      <c r="BE174" s="241"/>
      <c r="BF174" s="241"/>
      <c r="BG174" s="241"/>
    </row>
    <row r="175" s="214" customFormat="1" ht="13.2" spans="1:59">
      <c r="A175" s="225" t="s">
        <v>23</v>
      </c>
      <c r="B175" s="188" t="s">
        <v>314</v>
      </c>
      <c r="C175" s="230" t="s">
        <v>319</v>
      </c>
      <c r="D175" s="228">
        <v>252119</v>
      </c>
      <c r="E175" s="188" t="s">
        <v>320</v>
      </c>
      <c r="F175" s="189">
        <v>500</v>
      </c>
      <c r="G175" s="188" t="s">
        <v>17</v>
      </c>
      <c r="H175" s="166">
        <v>2128</v>
      </c>
      <c r="I175" s="211">
        <f>Таблица2[[#This Row],[Рекомендуемая розничная цена за пачку                            (руб.с НДС)]]*(1-0.25)</f>
        <v>1596</v>
      </c>
      <c r="J175" s="212">
        <f>Таблица2[[#This Row],[Рекомендуемая розничная цена за пачку                            (руб.с НДС)]]*0.8</f>
        <v>1702.4</v>
      </c>
      <c r="K175" s="213">
        <f>Таблица2[[#This Row],[Рекомендуемая розничная цена за пачку                            (руб.с НДС)]]*0.85</f>
        <v>1808.8</v>
      </c>
      <c r="L175" s="241"/>
      <c r="M175" s="241"/>
      <c r="N175" s="241"/>
      <c r="O175" s="241"/>
      <c r="P175" s="241"/>
      <c r="Q175" s="241"/>
      <c r="R175" s="241"/>
      <c r="S175" s="241"/>
      <c r="T175" s="241"/>
      <c r="U175" s="241"/>
      <c r="V175" s="241"/>
      <c r="W175" s="241"/>
      <c r="X175" s="241"/>
      <c r="Y175" s="241"/>
      <c r="Z175" s="241"/>
      <c r="AA175" s="241"/>
      <c r="AB175" s="241"/>
      <c r="AC175" s="241"/>
      <c r="AD175" s="241"/>
      <c r="AE175" s="241"/>
      <c r="AF175" s="241"/>
      <c r="AG175" s="241"/>
      <c r="AH175" s="241"/>
      <c r="AI175" s="241"/>
      <c r="AJ175" s="241"/>
      <c r="AK175" s="241"/>
      <c r="AL175" s="241"/>
      <c r="AM175" s="241"/>
      <c r="AN175" s="241"/>
      <c r="AO175" s="241"/>
      <c r="AP175" s="241"/>
      <c r="AQ175" s="241"/>
      <c r="AR175" s="241"/>
      <c r="AS175" s="241"/>
      <c r="AT175" s="241"/>
      <c r="AU175" s="241"/>
      <c r="AV175" s="241"/>
      <c r="AW175" s="241"/>
      <c r="AX175" s="241"/>
      <c r="AY175" s="241"/>
      <c r="AZ175" s="241"/>
      <c r="BA175" s="241"/>
      <c r="BB175" s="241"/>
      <c r="BC175" s="241"/>
      <c r="BD175" s="241"/>
      <c r="BE175" s="241"/>
      <c r="BF175" s="241"/>
      <c r="BG175" s="241"/>
    </row>
    <row r="176" spans="1:11">
      <c r="A176" s="225" t="s">
        <v>23</v>
      </c>
      <c r="B176" s="188" t="s">
        <v>321</v>
      </c>
      <c r="C176" s="230"/>
      <c r="D176" s="228">
        <v>181478</v>
      </c>
      <c r="E176" s="188" t="s">
        <v>322</v>
      </c>
      <c r="F176" s="239">
        <v>0.5</v>
      </c>
      <c r="G176" s="188" t="s">
        <v>27</v>
      </c>
      <c r="H176" s="166">
        <v>1238</v>
      </c>
      <c r="I176" s="211">
        <f>Таблица2[[#This Row],[Рекомендуемая розничная цена за пачку                            (руб.с НДС)]]*(1-0.25)</f>
        <v>928.5</v>
      </c>
      <c r="J176" s="212">
        <f>Таблица2[[#This Row],[Рекомендуемая розничная цена за пачку                            (руб.с НДС)]]*0.8</f>
        <v>990.4</v>
      </c>
      <c r="K176" s="213">
        <f>Таблица2[[#This Row],[Рекомендуемая розничная цена за пачку                            (руб.с НДС)]]*0.85</f>
        <v>1052.3</v>
      </c>
    </row>
    <row r="177" spans="1:11">
      <c r="A177" s="225" t="s">
        <v>23</v>
      </c>
      <c r="B177" s="231" t="s">
        <v>323</v>
      </c>
      <c r="C177" s="228" t="s">
        <v>66</v>
      </c>
      <c r="D177" s="228">
        <v>243044</v>
      </c>
      <c r="E177" s="188" t="s">
        <v>67</v>
      </c>
      <c r="F177" s="189">
        <v>2500</v>
      </c>
      <c r="G177" s="188" t="s">
        <v>17</v>
      </c>
      <c r="H177" s="166">
        <v>3518</v>
      </c>
      <c r="I177" s="211">
        <f>Таблица2[[#This Row],[Рекомендуемая розничная цена за пачку                            (руб.с НДС)]]*(1-0.25)</f>
        <v>2638.5</v>
      </c>
      <c r="J177" s="212">
        <f>Таблица2[[#This Row],[Рекомендуемая розничная цена за пачку                            (руб.с НДС)]]*0.8</f>
        <v>2814.4</v>
      </c>
      <c r="K177" s="213">
        <f>Таблица2[[#This Row],[Рекомендуемая розничная цена за пачку                            (руб.с НДС)]]*0.85</f>
        <v>2990.3</v>
      </c>
    </row>
    <row r="178" spans="1:11">
      <c r="A178" s="225" t="s">
        <v>19</v>
      </c>
      <c r="B178" s="226" t="s">
        <v>323</v>
      </c>
      <c r="C178" s="235" t="s">
        <v>324</v>
      </c>
      <c r="D178" s="228">
        <v>470512</v>
      </c>
      <c r="E178" s="188" t="s">
        <v>325</v>
      </c>
      <c r="F178" s="189">
        <v>1000</v>
      </c>
      <c r="G178" s="188" t="s">
        <v>17</v>
      </c>
      <c r="H178" s="166">
        <v>1175</v>
      </c>
      <c r="I178" s="211">
        <f>Таблица2[[#This Row],[Рекомендуемая розничная цена за пачку                            (руб.с НДС)]]*(1-0.25)</f>
        <v>881.25</v>
      </c>
      <c r="J178" s="212">
        <f>Таблица2[[#This Row],[Рекомендуемая розничная цена за пачку                            (руб.с НДС)]]*0.8</f>
        <v>940</v>
      </c>
      <c r="K178" s="213">
        <f>Таблица2[[#This Row],[Рекомендуемая розничная цена за пачку                            (руб.с НДС)]]*0.85</f>
        <v>998.75</v>
      </c>
    </row>
    <row r="179" spans="1:11">
      <c r="A179" s="225" t="s">
        <v>19</v>
      </c>
      <c r="B179" s="226" t="s">
        <v>323</v>
      </c>
      <c r="C179" s="235" t="s">
        <v>324</v>
      </c>
      <c r="D179" s="228">
        <v>470772</v>
      </c>
      <c r="E179" s="188" t="s">
        <v>326</v>
      </c>
      <c r="F179" s="189">
        <v>1000</v>
      </c>
      <c r="G179" s="188" t="s">
        <v>17</v>
      </c>
      <c r="H179" s="166">
        <v>1175</v>
      </c>
      <c r="I179" s="211">
        <f>Таблица2[[#This Row],[Рекомендуемая розничная цена за пачку                            (руб.с НДС)]]*(1-0.25)</f>
        <v>881.25</v>
      </c>
      <c r="J179" s="212">
        <f>Таблица2[[#This Row],[Рекомендуемая розничная цена за пачку                            (руб.с НДС)]]*0.8</f>
        <v>940</v>
      </c>
      <c r="K179" s="213">
        <f>Таблица2[[#This Row],[Рекомендуемая розничная цена за пачку                            (руб.с НДС)]]*0.85</f>
        <v>998.75</v>
      </c>
    </row>
    <row r="180" spans="1:11">
      <c r="A180" s="225" t="s">
        <v>23</v>
      </c>
      <c r="B180" s="231" t="s">
        <v>323</v>
      </c>
      <c r="C180" s="228" t="s">
        <v>72</v>
      </c>
      <c r="D180" s="228">
        <v>191163</v>
      </c>
      <c r="E180" s="188" t="s">
        <v>327</v>
      </c>
      <c r="F180" s="189">
        <v>1000</v>
      </c>
      <c r="G180" s="188" t="s">
        <v>17</v>
      </c>
      <c r="H180" s="166">
        <v>1535</v>
      </c>
      <c r="I180" s="211">
        <f>Таблица2[[#This Row],[Рекомендуемая розничная цена за пачку                            (руб.с НДС)]]*(1-0.25)</f>
        <v>1151.25</v>
      </c>
      <c r="J180" s="212">
        <f>Таблица2[[#This Row],[Рекомендуемая розничная цена за пачку                            (руб.с НДС)]]*0.8</f>
        <v>1228</v>
      </c>
      <c r="K180" s="213">
        <f>Таблица2[[#This Row],[Рекомендуемая розничная цена за пачку                            (руб.с НДС)]]*0.85</f>
        <v>1304.75</v>
      </c>
    </row>
    <row r="181" spans="1:11">
      <c r="A181" s="225" t="s">
        <v>23</v>
      </c>
      <c r="B181" s="231" t="s">
        <v>323</v>
      </c>
      <c r="C181" s="228" t="s">
        <v>72</v>
      </c>
      <c r="D181" s="228">
        <v>231271</v>
      </c>
      <c r="E181" s="188" t="s">
        <v>327</v>
      </c>
      <c r="F181" s="189">
        <v>2500</v>
      </c>
      <c r="G181" s="188" t="s">
        <v>17</v>
      </c>
      <c r="H181" s="166">
        <v>3255</v>
      </c>
      <c r="I181" s="211">
        <f>Таблица2[[#This Row],[Рекомендуемая розничная цена за пачку                            (руб.с НДС)]]*(1-0.25)</f>
        <v>2441.25</v>
      </c>
      <c r="J181" s="212">
        <f>Таблица2[[#This Row],[Рекомендуемая розничная цена за пачку                            (руб.с НДС)]]*0.8</f>
        <v>2604</v>
      </c>
      <c r="K181" s="213">
        <f>Таблица2[[#This Row],[Рекомендуемая розничная цена за пачку                            (руб.с НДС)]]*0.85</f>
        <v>2766.75</v>
      </c>
    </row>
    <row r="182" spans="1:11">
      <c r="A182" s="225" t="s">
        <v>23</v>
      </c>
      <c r="B182" s="231" t="s">
        <v>323</v>
      </c>
      <c r="C182" s="228" t="s">
        <v>68</v>
      </c>
      <c r="D182" s="228">
        <v>252124</v>
      </c>
      <c r="E182" s="188" t="s">
        <v>69</v>
      </c>
      <c r="F182" s="189">
        <v>2500</v>
      </c>
      <c r="G182" s="188" t="s">
        <v>17</v>
      </c>
      <c r="H182" s="166">
        <v>3905</v>
      </c>
      <c r="I182" s="211">
        <f>Таблица2[[#This Row],[Рекомендуемая розничная цена за пачку                            (руб.с НДС)]]*(1-0.25)</f>
        <v>2928.75</v>
      </c>
      <c r="J182" s="212">
        <f>Таблица2[[#This Row],[Рекомендуемая розничная цена за пачку                            (руб.с НДС)]]*0.8</f>
        <v>3124</v>
      </c>
      <c r="K182" s="213">
        <f>Таблица2[[#This Row],[Рекомендуемая розничная цена за пачку                            (руб.с НДС)]]*0.85</f>
        <v>3319.25</v>
      </c>
    </row>
    <row r="183" spans="1:11">
      <c r="A183" s="225" t="s">
        <v>19</v>
      </c>
      <c r="B183" s="226" t="s">
        <v>323</v>
      </c>
      <c r="C183" s="235" t="s">
        <v>328</v>
      </c>
      <c r="D183" s="228">
        <v>470773</v>
      </c>
      <c r="E183" s="188" t="s">
        <v>329</v>
      </c>
      <c r="F183" s="189">
        <v>1000</v>
      </c>
      <c r="G183" s="188" t="s">
        <v>17</v>
      </c>
      <c r="H183" s="166">
        <v>1171</v>
      </c>
      <c r="I183" s="211">
        <f>Таблица2[[#This Row],[Рекомендуемая розничная цена за пачку                            (руб.с НДС)]]*(1-0.25)</f>
        <v>878.25</v>
      </c>
      <c r="J183" s="212">
        <f>Таблица2[[#This Row],[Рекомендуемая розничная цена за пачку                            (руб.с НДС)]]*0.8</f>
        <v>936.8</v>
      </c>
      <c r="K183" s="213">
        <f>Таблица2[[#This Row],[Рекомендуемая розничная цена за пачку                            (руб.с НДС)]]*0.85</f>
        <v>995.35</v>
      </c>
    </row>
    <row r="184" spans="1:11">
      <c r="A184" s="225" t="s">
        <v>23</v>
      </c>
      <c r="B184" s="231" t="s">
        <v>323</v>
      </c>
      <c r="C184" s="228" t="s">
        <v>234</v>
      </c>
      <c r="D184" s="228">
        <v>892066</v>
      </c>
      <c r="E184" s="188" t="s">
        <v>330</v>
      </c>
      <c r="F184" s="189">
        <v>2500</v>
      </c>
      <c r="G184" s="188" t="s">
        <v>17</v>
      </c>
      <c r="H184" s="166">
        <v>3933</v>
      </c>
      <c r="I184" s="211">
        <f>Таблица2[[#This Row],[Рекомендуемая розничная цена за пачку                            (руб.с НДС)]]*(1-0.25)</f>
        <v>2949.75</v>
      </c>
      <c r="J184" s="212">
        <f>Таблица2[[#This Row],[Рекомендуемая розничная цена за пачку                            (руб.с НДС)]]*0.8</f>
        <v>3146.4</v>
      </c>
      <c r="K184" s="213">
        <f>Таблица2[[#This Row],[Рекомендуемая розничная цена за пачку                            (руб.с НДС)]]*0.85</f>
        <v>3343.05</v>
      </c>
    </row>
    <row r="185" spans="1:11">
      <c r="A185" s="225" t="s">
        <v>23</v>
      </c>
      <c r="B185" s="231" t="s">
        <v>323</v>
      </c>
      <c r="C185" s="228" t="s">
        <v>331</v>
      </c>
      <c r="D185" s="228">
        <v>899241</v>
      </c>
      <c r="E185" s="188" t="s">
        <v>332</v>
      </c>
      <c r="F185" s="189">
        <v>1000</v>
      </c>
      <c r="G185" s="188" t="s">
        <v>17</v>
      </c>
      <c r="H185" s="166">
        <v>1535</v>
      </c>
      <c r="I185" s="211">
        <f>Таблица2[[#This Row],[Рекомендуемая розничная цена за пачку                            (руб.с НДС)]]*(1-0.25)</f>
        <v>1151.25</v>
      </c>
      <c r="J185" s="212">
        <f>Таблица2[[#This Row],[Рекомендуемая розничная цена за пачку                            (руб.с НДС)]]*0.8</f>
        <v>1228</v>
      </c>
      <c r="K185" s="213">
        <f>Таблица2[[#This Row],[Рекомендуемая розничная цена за пачку                            (руб.с НДС)]]*0.85</f>
        <v>1304.75</v>
      </c>
    </row>
    <row r="186" spans="1:11">
      <c r="A186" s="225" t="s">
        <v>23</v>
      </c>
      <c r="B186" s="231" t="s">
        <v>323</v>
      </c>
      <c r="C186" s="228" t="s">
        <v>331</v>
      </c>
      <c r="D186" s="228">
        <v>232409</v>
      </c>
      <c r="E186" s="188" t="s">
        <v>332</v>
      </c>
      <c r="F186" s="189">
        <v>2500</v>
      </c>
      <c r="G186" s="188" t="s">
        <v>17</v>
      </c>
      <c r="H186" s="166">
        <v>3360</v>
      </c>
      <c r="I186" s="211">
        <f>Таблица2[[#This Row],[Рекомендуемая розничная цена за пачку                            (руб.с НДС)]]*(1-0.25)</f>
        <v>2520</v>
      </c>
      <c r="J186" s="212">
        <f>Таблица2[[#This Row],[Рекомендуемая розничная цена за пачку                            (руб.с НДС)]]*0.8</f>
        <v>2688</v>
      </c>
      <c r="K186" s="213">
        <f>Таблица2[[#This Row],[Рекомендуемая розничная цена за пачку                            (руб.с НДС)]]*0.85</f>
        <v>2856</v>
      </c>
    </row>
    <row r="187" spans="1:11">
      <c r="A187" s="225" t="s">
        <v>23</v>
      </c>
      <c r="B187" s="231" t="s">
        <v>323</v>
      </c>
      <c r="C187" s="228" t="s">
        <v>72</v>
      </c>
      <c r="D187" s="228">
        <v>189767</v>
      </c>
      <c r="E187" s="188" t="s">
        <v>73</v>
      </c>
      <c r="F187" s="189">
        <v>2500</v>
      </c>
      <c r="G187" s="188" t="s">
        <v>17</v>
      </c>
      <c r="H187" s="166">
        <v>3413</v>
      </c>
      <c r="I187" s="211">
        <f>Таблица2[[#This Row],[Рекомендуемая розничная цена за пачку                            (руб.с НДС)]]*(1-0.25)</f>
        <v>2559.75</v>
      </c>
      <c r="J187" s="212">
        <f>Таблица2[[#This Row],[Рекомендуемая розничная цена за пачку                            (руб.с НДС)]]*0.8</f>
        <v>2730.4</v>
      </c>
      <c r="K187" s="213">
        <f>Таблица2[[#This Row],[Рекомендуемая розничная цена за пачку                            (руб.с НДС)]]*0.85</f>
        <v>2901.05</v>
      </c>
    </row>
    <row r="188" spans="1:11">
      <c r="A188" s="225" t="s">
        <v>23</v>
      </c>
      <c r="B188" s="231" t="s">
        <v>323</v>
      </c>
      <c r="C188" s="228" t="s">
        <v>75</v>
      </c>
      <c r="D188" s="228"/>
      <c r="E188" s="188" t="s">
        <v>333</v>
      </c>
      <c r="F188" s="189">
        <v>2500</v>
      </c>
      <c r="G188" s="188" t="s">
        <v>17</v>
      </c>
      <c r="H188" s="166">
        <v>4148</v>
      </c>
      <c r="I188" s="211">
        <f>Таблица2[[#This Row],[Рекомендуемая розничная цена за пачку                            (руб.с НДС)]]*(1-0.25)</f>
        <v>3111</v>
      </c>
      <c r="J188" s="212">
        <f>Таблица2[[#This Row],[Рекомендуемая розничная цена за пачку                            (руб.с НДС)]]*0.8</f>
        <v>3318.4</v>
      </c>
      <c r="K188" s="213">
        <f>Таблица2[[#This Row],[Рекомендуемая розничная цена за пачку                            (руб.с НДС)]]*0.85</f>
        <v>3525.8</v>
      </c>
    </row>
    <row r="189" spans="1:11">
      <c r="A189" s="225" t="s">
        <v>23</v>
      </c>
      <c r="B189" s="231" t="s">
        <v>323</v>
      </c>
      <c r="C189" s="228" t="s">
        <v>66</v>
      </c>
      <c r="D189" s="228">
        <v>217863</v>
      </c>
      <c r="E189" s="188" t="s">
        <v>74</v>
      </c>
      <c r="F189" s="189">
        <v>2500</v>
      </c>
      <c r="G189" s="188" t="s">
        <v>17</v>
      </c>
      <c r="H189" s="166">
        <v>4069</v>
      </c>
      <c r="I189" s="211">
        <f>Таблица2[[#This Row],[Рекомендуемая розничная цена за пачку                            (руб.с НДС)]]*(1-0.25)</f>
        <v>3051.75</v>
      </c>
      <c r="J189" s="212">
        <f>Таблица2[[#This Row],[Рекомендуемая розничная цена за пачку                            (руб.с НДС)]]*0.8</f>
        <v>3255.2</v>
      </c>
      <c r="K189" s="213">
        <f>Таблица2[[#This Row],[Рекомендуемая розничная цена за пачку                            (руб.с НДС)]]*0.85</f>
        <v>3458.65</v>
      </c>
    </row>
    <row r="190" spans="1:11">
      <c r="A190" s="225" t="s">
        <v>23</v>
      </c>
      <c r="B190" s="231" t="s">
        <v>323</v>
      </c>
      <c r="C190" s="228" t="s">
        <v>75</v>
      </c>
      <c r="D190" s="228"/>
      <c r="E190" s="188" t="s">
        <v>76</v>
      </c>
      <c r="F190" s="189">
        <v>2500</v>
      </c>
      <c r="G190" s="188" t="s">
        <v>17</v>
      </c>
      <c r="H190" s="166">
        <v>3182</v>
      </c>
      <c r="I190" s="211">
        <f>Таблица2[[#This Row],[Рекомендуемая розничная цена за пачку                            (руб.с НДС)]]*(1-0.25)</f>
        <v>2386.5</v>
      </c>
      <c r="J190" s="212">
        <f>Таблица2[[#This Row],[Рекомендуемая розничная цена за пачку                            (руб.с НДС)]]*0.8</f>
        <v>2545.6</v>
      </c>
      <c r="K190" s="213">
        <f>Таблица2[[#This Row],[Рекомендуемая розничная цена за пачку                            (руб.с НДС)]]*0.85</f>
        <v>2704.7</v>
      </c>
    </row>
    <row r="191" spans="1:11">
      <c r="A191" s="225" t="s">
        <v>23</v>
      </c>
      <c r="B191" s="231" t="s">
        <v>323</v>
      </c>
      <c r="C191" s="228" t="s">
        <v>230</v>
      </c>
      <c r="D191" s="228"/>
      <c r="E191" s="188" t="s">
        <v>334</v>
      </c>
      <c r="F191" s="189">
        <v>1000</v>
      </c>
      <c r="G191" s="188" t="s">
        <v>17</v>
      </c>
      <c r="H191" s="166">
        <v>1542</v>
      </c>
      <c r="I191" s="211">
        <f>Таблица2[[#This Row],[Рекомендуемая розничная цена за пачку                            (руб.с НДС)]]*(1-0.25)</f>
        <v>1156.5</v>
      </c>
      <c r="J191" s="212">
        <f>Таблица2[[#This Row],[Рекомендуемая розничная цена за пачку                            (руб.с НДС)]]*0.8</f>
        <v>1233.6</v>
      </c>
      <c r="K191" s="213">
        <f>Таблица2[[#This Row],[Рекомендуемая розничная цена за пачку                            (руб.с НДС)]]*0.85</f>
        <v>1310.7</v>
      </c>
    </row>
    <row r="192" spans="1:11">
      <c r="A192" s="225" t="s">
        <v>23</v>
      </c>
      <c r="B192" s="231" t="s">
        <v>323</v>
      </c>
      <c r="C192" s="228" t="s">
        <v>66</v>
      </c>
      <c r="D192" s="228">
        <v>249672</v>
      </c>
      <c r="E192" s="188" t="s">
        <v>77</v>
      </c>
      <c r="F192" s="189">
        <v>2500</v>
      </c>
      <c r="G192" s="188" t="s">
        <v>17</v>
      </c>
      <c r="H192" s="166">
        <v>3675</v>
      </c>
      <c r="I192" s="211">
        <f>Таблица2[[#This Row],[Рекомендуемая розничная цена за пачку                            (руб.с НДС)]]*(1-0.25)</f>
        <v>2756.25</v>
      </c>
      <c r="J192" s="212">
        <f>Таблица2[[#This Row],[Рекомендуемая розничная цена за пачку                            (руб.с НДС)]]*0.8</f>
        <v>2940</v>
      </c>
      <c r="K192" s="213">
        <f>Таблица2[[#This Row],[Рекомендуемая розничная цена за пачку                            (руб.с НДС)]]*0.85</f>
        <v>3123.75</v>
      </c>
    </row>
    <row r="193" spans="1:11">
      <c r="A193" s="225" t="s">
        <v>23</v>
      </c>
      <c r="B193" s="231" t="s">
        <v>323</v>
      </c>
      <c r="C193" s="228" t="s">
        <v>331</v>
      </c>
      <c r="D193" s="228">
        <v>249671</v>
      </c>
      <c r="E193" s="188" t="s">
        <v>335</v>
      </c>
      <c r="F193" s="189">
        <v>2500</v>
      </c>
      <c r="G193" s="188" t="s">
        <v>17</v>
      </c>
      <c r="H193" s="166">
        <v>3740</v>
      </c>
      <c r="I193" s="211">
        <f>Таблица2[[#This Row],[Рекомендуемая розничная цена за пачку                            (руб.с НДС)]]*(1-0.25)</f>
        <v>2805</v>
      </c>
      <c r="J193" s="212">
        <f>Таблица2[[#This Row],[Рекомендуемая розничная цена за пачку                            (руб.с НДС)]]*0.8</f>
        <v>2992</v>
      </c>
      <c r="K193" s="213">
        <f>Таблица2[[#This Row],[Рекомендуемая розничная цена за пачку                            (руб.с НДС)]]*0.85</f>
        <v>3179</v>
      </c>
    </row>
    <row r="194" spans="1:11">
      <c r="A194" s="225" t="s">
        <v>23</v>
      </c>
      <c r="B194" s="231" t="s">
        <v>323</v>
      </c>
      <c r="C194" s="228" t="s">
        <v>78</v>
      </c>
      <c r="D194" s="228"/>
      <c r="E194" s="188" t="s">
        <v>79</v>
      </c>
      <c r="F194" s="189">
        <v>2500</v>
      </c>
      <c r="G194" s="188" t="s">
        <v>17</v>
      </c>
      <c r="H194" s="166">
        <v>3308</v>
      </c>
      <c r="I194" s="211">
        <f>Таблица2[[#This Row],[Рекомендуемая розничная цена за пачку                            (руб.с НДС)]]*(1-0.25)</f>
        <v>2481</v>
      </c>
      <c r="J194" s="212">
        <f>Таблица2[[#This Row],[Рекомендуемая розничная цена за пачку                            (руб.с НДС)]]*0.8</f>
        <v>2646.4</v>
      </c>
      <c r="K194" s="213">
        <f>Таблица2[[#This Row],[Рекомендуемая розничная цена за пачку                            (руб.с НДС)]]*0.85</f>
        <v>2811.8</v>
      </c>
    </row>
    <row r="195" spans="1:8">
      <c r="A195" s="1"/>
      <c r="B195" s="1"/>
      <c r="C195" s="174"/>
      <c r="D195" s="1"/>
      <c r="E195" s="1"/>
      <c r="F195" s="1"/>
      <c r="G195" s="1"/>
      <c r="H195" s="1"/>
    </row>
    <row r="196" spans="1:8">
      <c r="A196" s="1"/>
      <c r="B196" s="1"/>
      <c r="C196" s="174"/>
      <c r="D196" s="1"/>
      <c r="E196" s="1"/>
      <c r="F196" s="1"/>
      <c r="G196" s="1"/>
      <c r="H196" s="1"/>
    </row>
    <row r="197" spans="1:8">
      <c r="A197" s="1"/>
      <c r="B197" s="1"/>
      <c r="C197" s="174"/>
      <c r="D197" s="1"/>
      <c r="E197" s="1"/>
      <c r="F197" s="1"/>
      <c r="G197" s="1"/>
      <c r="H197" s="1"/>
    </row>
    <row r="198" spans="1:8">
      <c r="A198" s="1"/>
      <c r="B198" s="1"/>
      <c r="C198" s="174"/>
      <c r="D198" s="1"/>
      <c r="E198" s="1"/>
      <c r="F198" s="1"/>
      <c r="G198" s="1"/>
      <c r="H198" s="1"/>
    </row>
    <row r="199" spans="1:8">
      <c r="A199" s="1"/>
      <c r="B199" s="1"/>
      <c r="C199" s="174"/>
      <c r="D199" s="1"/>
      <c r="E199" s="1"/>
      <c r="F199" s="1"/>
      <c r="G199" s="1"/>
      <c r="H199" s="1"/>
    </row>
    <row r="200" spans="1:8">
      <c r="A200" s="1"/>
      <c r="B200" s="1"/>
      <c r="C200" s="174"/>
      <c r="D200" s="1"/>
      <c r="E200" s="1"/>
      <c r="F200" s="1"/>
      <c r="G200" s="1"/>
      <c r="H200" s="1"/>
    </row>
    <row r="201" spans="1:8">
      <c r="A201" s="1"/>
      <c r="B201" s="1"/>
      <c r="C201" s="174"/>
      <c r="D201" s="1"/>
      <c r="E201" s="1"/>
      <c r="F201" s="1"/>
      <c r="G201" s="1"/>
      <c r="H201" s="1"/>
    </row>
    <row r="202" spans="1:8">
      <c r="A202" s="1"/>
      <c r="B202" s="1"/>
      <c r="C202" s="174"/>
      <c r="D202" s="1"/>
      <c r="E202" s="1"/>
      <c r="F202" s="1"/>
      <c r="G202" s="1"/>
      <c r="H202" s="1"/>
    </row>
    <row r="203" spans="1:8">
      <c r="A203" s="1"/>
      <c r="B203" s="1"/>
      <c r="C203" s="174"/>
      <c r="D203" s="1"/>
      <c r="E203" s="1"/>
      <c r="F203" s="1"/>
      <c r="G203" s="1"/>
      <c r="H203" s="1"/>
    </row>
    <row r="204" spans="1:8">
      <c r="A204" s="1"/>
      <c r="B204" s="1"/>
      <c r="C204" s="174"/>
      <c r="D204" s="1"/>
      <c r="E204" s="1"/>
      <c r="F204" s="1"/>
      <c r="G204" s="1"/>
      <c r="H204" s="1"/>
    </row>
    <row r="205" spans="1:8">
      <c r="A205" s="1"/>
      <c r="B205" s="1"/>
      <c r="C205" s="174"/>
      <c r="D205" s="1"/>
      <c r="E205" s="1"/>
      <c r="F205" s="1"/>
      <c r="G205" s="1"/>
      <c r="H205" s="1"/>
    </row>
    <row r="206" spans="1:8">
      <c r="A206" s="1"/>
      <c r="B206" s="1"/>
      <c r="C206" s="174"/>
      <c r="D206" s="1"/>
      <c r="E206" s="1"/>
      <c r="F206" s="1"/>
      <c r="G206" s="1"/>
      <c r="H206" s="1"/>
    </row>
    <row r="207" spans="1:8">
      <c r="A207" s="1"/>
      <c r="B207" s="1"/>
      <c r="C207" s="174"/>
      <c r="D207" s="1"/>
      <c r="E207" s="1"/>
      <c r="F207" s="1"/>
      <c r="G207" s="1"/>
      <c r="H207" s="1"/>
    </row>
    <row r="208" spans="1:8">
      <c r="A208" s="1"/>
      <c r="B208" s="1"/>
      <c r="C208" s="174"/>
      <c r="D208" s="1"/>
      <c r="E208" s="1"/>
      <c r="F208" s="1"/>
      <c r="G208" s="1"/>
      <c r="H208" s="1"/>
    </row>
    <row r="209" spans="1:8">
      <c r="A209" s="1"/>
      <c r="B209" s="1"/>
      <c r="C209" s="174"/>
      <c r="D209" s="1"/>
      <c r="E209" s="1"/>
      <c r="F209" s="1"/>
      <c r="G209" s="1"/>
      <c r="H209" s="1"/>
    </row>
    <row r="210" spans="1:8">
      <c r="A210" s="1"/>
      <c r="B210" s="1"/>
      <c r="C210" s="174"/>
      <c r="D210" s="1"/>
      <c r="E210" s="1"/>
      <c r="F210" s="1"/>
      <c r="G210" s="1"/>
      <c r="H210" s="1"/>
    </row>
    <row r="211" spans="1:8">
      <c r="A211" s="1"/>
      <c r="B211" s="1"/>
      <c r="C211" s="174"/>
      <c r="D211" s="1"/>
      <c r="E211" s="1"/>
      <c r="F211" s="1"/>
      <c r="G211" s="1"/>
      <c r="H211" s="1"/>
    </row>
    <row r="212" spans="1:8">
      <c r="A212" s="1"/>
      <c r="B212" s="1"/>
      <c r="C212" s="174"/>
      <c r="D212" s="1"/>
      <c r="E212" s="1"/>
      <c r="F212" s="1"/>
      <c r="G212" s="1"/>
      <c r="H212" s="1"/>
    </row>
    <row r="213" spans="1:8">
      <c r="A213" s="1"/>
      <c r="B213" s="1"/>
      <c r="C213" s="174"/>
      <c r="D213" s="1"/>
      <c r="E213" s="1"/>
      <c r="F213" s="1"/>
      <c r="G213" s="1"/>
      <c r="H213" s="1"/>
    </row>
    <row r="214" spans="1:8">
      <c r="A214" s="1"/>
      <c r="B214" s="1"/>
      <c r="C214" s="174"/>
      <c r="D214" s="1"/>
      <c r="E214" s="1"/>
      <c r="F214" s="1"/>
      <c r="G214" s="1"/>
      <c r="H214" s="1"/>
    </row>
    <row r="215" spans="1:8">
      <c r="A215" s="1"/>
      <c r="B215" s="1"/>
      <c r="C215" s="174"/>
      <c r="D215" s="1"/>
      <c r="E215" s="1"/>
      <c r="F215" s="1"/>
      <c r="G215" s="1"/>
      <c r="H215" s="1"/>
    </row>
    <row r="216" spans="1:8">
      <c r="A216" s="1"/>
      <c r="B216" s="1"/>
      <c r="C216" s="174"/>
      <c r="D216" s="1"/>
      <c r="E216" s="1"/>
      <c r="F216" s="1"/>
      <c r="G216" s="1"/>
      <c r="H216" s="1"/>
    </row>
    <row r="217" spans="1:8">
      <c r="A217" s="1"/>
      <c r="B217" s="1"/>
      <c r="C217" s="174"/>
      <c r="D217" s="1"/>
      <c r="E217" s="1"/>
      <c r="F217" s="1"/>
      <c r="G217" s="1"/>
      <c r="H217" s="1"/>
    </row>
    <row r="218" spans="1:8">
      <c r="A218" s="1"/>
      <c r="B218" s="1"/>
      <c r="C218" s="174"/>
      <c r="D218" s="1"/>
      <c r="E218" s="1"/>
      <c r="F218" s="1"/>
      <c r="G218" s="1"/>
      <c r="H218" s="1"/>
    </row>
    <row r="219" spans="1:8">
      <c r="A219" s="1"/>
      <c r="B219" s="1"/>
      <c r="C219" s="174"/>
      <c r="D219" s="1"/>
      <c r="E219" s="1"/>
      <c r="F219" s="1"/>
      <c r="G219" s="1"/>
      <c r="H219" s="1"/>
    </row>
    <row r="220" spans="1:8">
      <c r="A220" s="1"/>
      <c r="B220" s="1"/>
      <c r="C220" s="174"/>
      <c r="D220" s="1"/>
      <c r="E220" s="1"/>
      <c r="F220" s="1"/>
      <c r="G220" s="1"/>
      <c r="H220" s="1"/>
    </row>
    <row r="221" spans="1:8">
      <c r="A221" s="1"/>
      <c r="B221" s="1"/>
      <c r="C221" s="174"/>
      <c r="D221" s="1"/>
      <c r="E221" s="1"/>
      <c r="F221" s="1"/>
      <c r="G221" s="1"/>
      <c r="H221" s="1"/>
    </row>
    <row r="222" spans="1:8">
      <c r="A222" s="1"/>
      <c r="B222" s="1"/>
      <c r="C222" s="174"/>
      <c r="D222" s="1"/>
      <c r="E222" s="1"/>
      <c r="F222" s="1"/>
      <c r="G222" s="1"/>
      <c r="H222" s="1"/>
    </row>
    <row r="223" spans="1:8">
      <c r="A223" s="1"/>
      <c r="B223" s="1"/>
      <c r="C223" s="174"/>
      <c r="D223" s="1"/>
      <c r="E223" s="1"/>
      <c r="F223" s="1"/>
      <c r="G223" s="1"/>
      <c r="H223" s="1"/>
    </row>
    <row r="224" spans="1:8">
      <c r="A224" s="1"/>
      <c r="B224" s="1"/>
      <c r="C224" s="174"/>
      <c r="D224" s="1"/>
      <c r="E224" s="1"/>
      <c r="F224" s="1"/>
      <c r="G224" s="1"/>
      <c r="H224" s="1"/>
    </row>
    <row r="225" spans="1:8">
      <c r="A225" s="1"/>
      <c r="B225" s="1"/>
      <c r="C225" s="174"/>
      <c r="D225" s="1"/>
      <c r="E225" s="1"/>
      <c r="F225" s="1"/>
      <c r="G225" s="1"/>
      <c r="H225" s="1"/>
    </row>
    <row r="226" spans="1:8">
      <c r="A226" s="1"/>
      <c r="B226" s="1"/>
      <c r="C226" s="174"/>
      <c r="D226" s="1"/>
      <c r="E226" s="1"/>
      <c r="F226" s="1"/>
      <c r="G226" s="1"/>
      <c r="H226" s="1"/>
    </row>
    <row r="227" spans="1:8">
      <c r="A227" s="1"/>
      <c r="B227" s="1"/>
      <c r="C227" s="174"/>
      <c r="D227" s="1"/>
      <c r="E227" s="1"/>
      <c r="F227" s="1"/>
      <c r="G227" s="1"/>
      <c r="H227" s="1"/>
    </row>
    <row r="228" spans="1:8">
      <c r="A228" s="1"/>
      <c r="B228" s="1"/>
      <c r="C228" s="174"/>
      <c r="D228" s="1"/>
      <c r="E228" s="1"/>
      <c r="F228" s="1"/>
      <c r="G228" s="1"/>
      <c r="H228" s="1"/>
    </row>
    <row r="229" spans="1:8">
      <c r="A229" s="1"/>
      <c r="B229" s="1"/>
      <c r="C229" s="174"/>
      <c r="D229" s="1"/>
      <c r="E229" s="1"/>
      <c r="F229" s="1"/>
      <c r="G229" s="1"/>
      <c r="H229" s="1"/>
    </row>
    <row r="230" spans="1:8">
      <c r="A230" s="1"/>
      <c r="B230" s="1"/>
      <c r="C230" s="174"/>
      <c r="D230" s="1"/>
      <c r="E230" s="1"/>
      <c r="F230" s="1"/>
      <c r="G230" s="1"/>
      <c r="H230" s="1"/>
    </row>
    <row r="231" spans="1:8">
      <c r="A231" s="1"/>
      <c r="B231" s="1"/>
      <c r="C231" s="174"/>
      <c r="D231" s="1"/>
      <c r="E231" s="1"/>
      <c r="F231" s="1"/>
      <c r="G231" s="1"/>
      <c r="H231" s="1"/>
    </row>
    <row r="232" spans="1:8">
      <c r="A232" s="1"/>
      <c r="B232" s="1"/>
      <c r="C232" s="174"/>
      <c r="D232" s="1"/>
      <c r="E232" s="1"/>
      <c r="F232" s="1"/>
      <c r="G232" s="1"/>
      <c r="H232" s="1"/>
    </row>
    <row r="233" spans="1:8">
      <c r="A233" s="1"/>
      <c r="B233" s="1"/>
      <c r="C233" s="174"/>
      <c r="D233" s="1"/>
      <c r="E233" s="1"/>
      <c r="F233" s="1"/>
      <c r="G233" s="1"/>
      <c r="H233" s="1"/>
    </row>
    <row r="234" spans="1:8">
      <c r="A234" s="1"/>
      <c r="B234" s="1"/>
      <c r="C234" s="174"/>
      <c r="D234" s="1"/>
      <c r="E234" s="1"/>
      <c r="F234" s="1"/>
      <c r="G234" s="1"/>
      <c r="H234" s="1"/>
    </row>
    <row r="235" spans="1:8">
      <c r="A235" s="1"/>
      <c r="B235" s="1"/>
      <c r="C235" s="174"/>
      <c r="D235" s="1"/>
      <c r="E235" s="1"/>
      <c r="F235" s="1"/>
      <c r="G235" s="1"/>
      <c r="H235" s="1"/>
    </row>
    <row r="236" spans="1:8">
      <c r="A236" s="1"/>
      <c r="B236" s="1"/>
      <c r="C236" s="174"/>
      <c r="D236" s="1"/>
      <c r="E236" s="1"/>
      <c r="F236" s="1"/>
      <c r="G236" s="1"/>
      <c r="H236" s="1"/>
    </row>
    <row r="237" spans="1:8">
      <c r="A237" s="1"/>
      <c r="B237" s="1"/>
      <c r="C237" s="174"/>
      <c r="D237" s="1"/>
      <c r="E237" s="1"/>
      <c r="F237" s="1"/>
      <c r="G237" s="1"/>
      <c r="H237" s="1"/>
    </row>
    <row r="238" spans="1:8">
      <c r="A238" s="1"/>
      <c r="B238" s="1"/>
      <c r="C238" s="174"/>
      <c r="D238" s="1"/>
      <c r="E238" s="1"/>
      <c r="F238" s="1"/>
      <c r="G238" s="1"/>
      <c r="H238" s="1"/>
    </row>
    <row r="239" spans="1:8">
      <c r="A239" s="1"/>
      <c r="B239" s="1"/>
      <c r="C239" s="174"/>
      <c r="D239" s="1"/>
      <c r="E239" s="1"/>
      <c r="F239" s="1"/>
      <c r="G239" s="1"/>
      <c r="H239" s="1"/>
    </row>
    <row r="240" spans="1:8">
      <c r="A240" s="1"/>
      <c r="B240" s="1"/>
      <c r="C240" s="174"/>
      <c r="D240" s="1"/>
      <c r="E240" s="1"/>
      <c r="F240" s="1"/>
      <c r="G240" s="1"/>
      <c r="H240" s="1"/>
    </row>
    <row r="241" spans="1:8">
      <c r="A241" s="1"/>
      <c r="B241" s="1"/>
      <c r="C241" s="174"/>
      <c r="D241" s="1"/>
      <c r="E241" s="1"/>
      <c r="F241" s="1"/>
      <c r="G241" s="1"/>
      <c r="H241" s="1"/>
    </row>
    <row r="242" spans="1:8">
      <c r="A242" s="1"/>
      <c r="B242" s="1"/>
      <c r="C242" s="174"/>
      <c r="D242" s="1"/>
      <c r="E242" s="1"/>
      <c r="F242" s="1"/>
      <c r="G242" s="1"/>
      <c r="H242" s="1"/>
    </row>
    <row r="243" spans="1:8">
      <c r="A243" s="1"/>
      <c r="B243" s="1"/>
      <c r="C243" s="174"/>
      <c r="D243" s="1"/>
      <c r="E243" s="1"/>
      <c r="F243" s="1"/>
      <c r="G243" s="1"/>
      <c r="H243" s="1"/>
    </row>
    <row r="244" spans="1:8">
      <c r="A244" s="1"/>
      <c r="B244" s="1"/>
      <c r="C244" s="174"/>
      <c r="D244" s="1"/>
      <c r="E244" s="1"/>
      <c r="F244" s="1"/>
      <c r="G244" s="1"/>
      <c r="H244" s="1"/>
    </row>
    <row r="245" spans="1:8">
      <c r="A245" s="1"/>
      <c r="B245" s="1"/>
      <c r="C245" s="174"/>
      <c r="D245" s="1"/>
      <c r="E245" s="1"/>
      <c r="F245" s="1"/>
      <c r="G245" s="1"/>
      <c r="H245" s="1"/>
    </row>
    <row r="246" spans="1:8">
      <c r="A246" s="1"/>
      <c r="B246" s="1"/>
      <c r="C246" s="174"/>
      <c r="D246" s="1"/>
      <c r="E246" s="1"/>
      <c r="F246" s="1"/>
      <c r="G246" s="1"/>
      <c r="H246" s="1"/>
    </row>
    <row r="247" spans="1:8">
      <c r="A247" s="1"/>
      <c r="B247" s="1"/>
      <c r="C247" s="174"/>
      <c r="D247" s="1"/>
      <c r="E247" s="1"/>
      <c r="F247" s="1"/>
      <c r="G247" s="1"/>
      <c r="H247" s="1"/>
    </row>
    <row r="248" spans="1:8">
      <c r="A248" s="1"/>
      <c r="B248" s="1"/>
      <c r="C248" s="174"/>
      <c r="D248" s="1"/>
      <c r="E248" s="1"/>
      <c r="F248" s="1"/>
      <c r="G248" s="1"/>
      <c r="H248" s="1"/>
    </row>
    <row r="249" spans="1:8">
      <c r="A249" s="1"/>
      <c r="B249" s="1"/>
      <c r="C249" s="174"/>
      <c r="D249" s="1"/>
      <c r="E249" s="1"/>
      <c r="F249" s="1"/>
      <c r="G249" s="1"/>
      <c r="H249" s="1"/>
    </row>
    <row r="250" spans="1:8">
      <c r="A250" s="1"/>
      <c r="B250" s="1"/>
      <c r="C250" s="174"/>
      <c r="D250" s="1"/>
      <c r="E250" s="1"/>
      <c r="F250" s="1"/>
      <c r="G250" s="1"/>
      <c r="H250" s="1"/>
    </row>
    <row r="251" spans="1:8">
      <c r="A251" s="1"/>
      <c r="B251" s="1"/>
      <c r="C251" s="174"/>
      <c r="D251" s="1"/>
      <c r="E251" s="1"/>
      <c r="F251" s="1"/>
      <c r="G251" s="1"/>
      <c r="H251" s="1"/>
    </row>
    <row r="252" spans="1:8">
      <c r="A252" s="1"/>
      <c r="B252" s="1"/>
      <c r="C252" s="174"/>
      <c r="D252" s="1"/>
      <c r="E252" s="1"/>
      <c r="F252" s="1"/>
      <c r="G252" s="1"/>
      <c r="H252" s="1"/>
    </row>
    <row r="253" spans="1:8">
      <c r="A253" s="1"/>
      <c r="B253" s="1"/>
      <c r="C253" s="174"/>
      <c r="D253" s="1"/>
      <c r="E253" s="1"/>
      <c r="F253" s="1"/>
      <c r="G253" s="1"/>
      <c r="H253" s="1"/>
    </row>
    <row r="254" spans="1:8">
      <c r="A254" s="1"/>
      <c r="B254" s="1"/>
      <c r="C254" s="174"/>
      <c r="D254" s="1"/>
      <c r="E254" s="1"/>
      <c r="F254" s="1"/>
      <c r="G254" s="1"/>
      <c r="H254" s="1"/>
    </row>
    <row r="255" spans="1:8">
      <c r="A255" s="1"/>
      <c r="B255" s="1"/>
      <c r="C255" s="174"/>
      <c r="D255" s="1"/>
      <c r="E255" s="1"/>
      <c r="F255" s="1"/>
      <c r="G255" s="1"/>
      <c r="H255" s="1"/>
    </row>
    <row r="256" spans="1:8">
      <c r="A256" s="1"/>
      <c r="B256" s="1"/>
      <c r="C256" s="174"/>
      <c r="D256" s="1"/>
      <c r="E256" s="1"/>
      <c r="F256" s="1"/>
      <c r="G256" s="1"/>
      <c r="H256" s="1"/>
    </row>
    <row r="257" spans="1:8">
      <c r="A257" s="1"/>
      <c r="B257" s="1"/>
      <c r="C257" s="174"/>
      <c r="D257" s="1"/>
      <c r="E257" s="1"/>
      <c r="F257" s="1"/>
      <c r="G257" s="1"/>
      <c r="H257" s="1"/>
    </row>
    <row r="258" spans="1:8">
      <c r="A258" s="1"/>
      <c r="B258" s="1"/>
      <c r="C258" s="174"/>
      <c r="D258" s="1"/>
      <c r="E258" s="1"/>
      <c r="F258" s="1"/>
      <c r="G258" s="1"/>
      <c r="H258" s="1"/>
    </row>
    <row r="259" spans="1:8">
      <c r="A259" s="1"/>
      <c r="B259" s="1"/>
      <c r="C259" s="174"/>
      <c r="D259" s="1"/>
      <c r="E259" s="1"/>
      <c r="F259" s="1"/>
      <c r="G259" s="1"/>
      <c r="H259" s="1"/>
    </row>
    <row r="260" spans="1:8">
      <c r="A260" s="1"/>
      <c r="B260" s="1"/>
      <c r="C260" s="174"/>
      <c r="D260" s="1"/>
      <c r="E260" s="1"/>
      <c r="F260" s="1"/>
      <c r="G260" s="1"/>
      <c r="H260" s="1"/>
    </row>
    <row r="261" spans="1:8">
      <c r="A261" s="1"/>
      <c r="B261" s="1"/>
      <c r="C261" s="174"/>
      <c r="D261" s="1"/>
      <c r="E261" s="1"/>
      <c r="F261" s="1"/>
      <c r="G261" s="1"/>
      <c r="H261" s="1"/>
    </row>
    <row r="262" spans="1:8">
      <c r="A262" s="1"/>
      <c r="B262" s="1"/>
      <c r="C262" s="174"/>
      <c r="D262" s="1"/>
      <c r="E262" s="1"/>
      <c r="F262" s="1"/>
      <c r="G262" s="1"/>
      <c r="H262" s="1"/>
    </row>
    <row r="263" spans="1:8">
      <c r="A263" s="1"/>
      <c r="B263" s="1"/>
      <c r="C263" s="174"/>
      <c r="D263" s="1"/>
      <c r="E263" s="1"/>
      <c r="F263" s="1"/>
      <c r="G263" s="1"/>
      <c r="H263" s="1"/>
    </row>
    <row r="264" spans="1:8">
      <c r="A264" s="1"/>
      <c r="B264" s="1"/>
      <c r="C264" s="174"/>
      <c r="D264" s="1"/>
      <c r="E264" s="1"/>
      <c r="F264" s="1"/>
      <c r="G264" s="1"/>
      <c r="H264" s="1"/>
    </row>
    <row r="265" spans="1:8">
      <c r="A265" s="1"/>
      <c r="B265" s="1"/>
      <c r="C265" s="174"/>
      <c r="D265" s="1"/>
      <c r="E265" s="1"/>
      <c r="F265" s="1"/>
      <c r="G265" s="1"/>
      <c r="H265" s="1"/>
    </row>
    <row r="266" spans="1:8">
      <c r="A266" s="1"/>
      <c r="B266" s="1"/>
      <c r="C266" s="174"/>
      <c r="D266" s="1"/>
      <c r="E266" s="1"/>
      <c r="F266" s="1"/>
      <c r="G266" s="1"/>
      <c r="H266" s="1"/>
    </row>
    <row r="267" spans="1:8">
      <c r="A267" s="1"/>
      <c r="B267" s="1"/>
      <c r="C267" s="174"/>
      <c r="D267" s="1"/>
      <c r="E267" s="1"/>
      <c r="F267" s="1"/>
      <c r="G267" s="1"/>
      <c r="H267" s="1"/>
    </row>
    <row r="268" spans="1:8">
      <c r="A268" s="1"/>
      <c r="B268" s="1"/>
      <c r="C268" s="174"/>
      <c r="D268" s="1"/>
      <c r="E268" s="1"/>
      <c r="F268" s="1"/>
      <c r="G268" s="1"/>
      <c r="H268" s="1"/>
    </row>
    <row r="269" spans="1:8">
      <c r="A269" s="1"/>
      <c r="B269" s="1"/>
      <c r="C269" s="174"/>
      <c r="D269" s="1"/>
      <c r="E269" s="1"/>
      <c r="F269" s="1"/>
      <c r="G269" s="1"/>
      <c r="H269" s="1"/>
    </row>
    <row r="270" spans="1:8">
      <c r="A270" s="1"/>
      <c r="B270" s="1"/>
      <c r="C270" s="174"/>
      <c r="D270" s="1"/>
      <c r="E270" s="1"/>
      <c r="F270" s="1"/>
      <c r="G270" s="1"/>
      <c r="H270" s="1"/>
    </row>
    <row r="271" spans="1:8">
      <c r="A271" s="1"/>
      <c r="B271" s="1"/>
      <c r="C271" s="174"/>
      <c r="D271" s="1"/>
      <c r="E271" s="1"/>
      <c r="F271" s="1"/>
      <c r="G271" s="1"/>
      <c r="H271" s="1"/>
    </row>
    <row r="272" spans="1:8">
      <c r="A272" s="1"/>
      <c r="B272" s="1"/>
      <c r="C272" s="174"/>
      <c r="D272" s="1"/>
      <c r="E272" s="1"/>
      <c r="F272" s="1"/>
      <c r="G272" s="1"/>
      <c r="H272" s="1"/>
    </row>
    <row r="273" spans="1:8">
      <c r="A273" s="1"/>
      <c r="B273" s="1"/>
      <c r="C273" s="174"/>
      <c r="D273" s="1"/>
      <c r="E273" s="1"/>
      <c r="F273" s="1"/>
      <c r="G273" s="1"/>
      <c r="H273" s="1"/>
    </row>
    <row r="274" spans="1:8">
      <c r="A274" s="1"/>
      <c r="B274" s="1"/>
      <c r="C274" s="174"/>
      <c r="D274" s="1"/>
      <c r="E274" s="1"/>
      <c r="F274" s="1"/>
      <c r="G274" s="1"/>
      <c r="H274" s="1"/>
    </row>
    <row r="275" spans="1:8">
      <c r="A275" s="1"/>
      <c r="B275" s="1"/>
      <c r="C275" s="174"/>
      <c r="D275" s="1"/>
      <c r="E275" s="1"/>
      <c r="F275" s="1"/>
      <c r="G275" s="1"/>
      <c r="H275" s="1"/>
    </row>
    <row r="276" spans="1:8">
      <c r="A276" s="1"/>
      <c r="B276" s="1"/>
      <c r="C276" s="174"/>
      <c r="D276" s="1"/>
      <c r="E276" s="1"/>
      <c r="F276" s="1"/>
      <c r="G276" s="1"/>
      <c r="H276" s="1"/>
    </row>
    <row r="277" spans="1:8">
      <c r="A277" s="1"/>
      <c r="B277" s="1"/>
      <c r="C277" s="174"/>
      <c r="D277" s="1"/>
      <c r="E277" s="1"/>
      <c r="F277" s="1"/>
      <c r="G277" s="1"/>
      <c r="H277" s="1"/>
    </row>
    <row r="278" spans="1:8">
      <c r="A278" s="1"/>
      <c r="B278" s="1"/>
      <c r="C278" s="174"/>
      <c r="D278" s="1"/>
      <c r="E278" s="1"/>
      <c r="F278" s="1"/>
      <c r="G278" s="1"/>
      <c r="H278" s="1"/>
    </row>
    <row r="279" spans="1:8">
      <c r="A279" s="1"/>
      <c r="B279" s="1"/>
      <c r="C279" s="174"/>
      <c r="D279" s="1"/>
      <c r="E279" s="1"/>
      <c r="F279" s="1"/>
      <c r="G279" s="1"/>
      <c r="H279" s="1"/>
    </row>
    <row r="280" spans="1:8">
      <c r="A280" s="1"/>
      <c r="B280" s="1"/>
      <c r="C280" s="174"/>
      <c r="D280" s="1"/>
      <c r="E280" s="1"/>
      <c r="F280" s="1"/>
      <c r="G280" s="1"/>
      <c r="H280" s="1"/>
    </row>
    <row r="281" spans="1:8">
      <c r="A281" s="1"/>
      <c r="B281" s="1"/>
      <c r="C281" s="174"/>
      <c r="D281" s="1"/>
      <c r="E281" s="1"/>
      <c r="F281" s="1"/>
      <c r="G281" s="1"/>
      <c r="H281" s="1"/>
    </row>
    <row r="282" spans="1:8">
      <c r="A282" s="1"/>
      <c r="B282" s="1"/>
      <c r="C282" s="174"/>
      <c r="D282" s="1"/>
      <c r="E282" s="1"/>
      <c r="F282" s="1"/>
      <c r="G282" s="1"/>
      <c r="H282" s="1"/>
    </row>
    <row r="283" spans="1:8">
      <c r="A283" s="1"/>
      <c r="B283" s="1"/>
      <c r="C283" s="174"/>
      <c r="D283" s="1"/>
      <c r="E283" s="1"/>
      <c r="F283" s="1"/>
      <c r="G283" s="1"/>
      <c r="H283" s="1"/>
    </row>
    <row r="284" spans="1:8">
      <c r="A284" s="1"/>
      <c r="B284" s="1"/>
      <c r="C284" s="174"/>
      <c r="D284" s="1"/>
      <c r="E284" s="1"/>
      <c r="F284" s="1"/>
      <c r="G284" s="1"/>
      <c r="H284" s="1"/>
    </row>
    <row r="285" spans="1:8">
      <c r="A285" s="1"/>
      <c r="B285" s="1"/>
      <c r="C285" s="174"/>
      <c r="D285" s="1"/>
      <c r="E285" s="1"/>
      <c r="F285" s="1"/>
      <c r="G285" s="1"/>
      <c r="H285" s="1"/>
    </row>
    <row r="286" spans="1:8">
      <c r="A286" s="1"/>
      <c r="B286" s="1"/>
      <c r="C286" s="174"/>
      <c r="D286" s="1"/>
      <c r="E286" s="1"/>
      <c r="F286" s="1"/>
      <c r="G286" s="1"/>
      <c r="H286" s="1"/>
    </row>
    <row r="287" spans="1:8">
      <c r="A287" s="1"/>
      <c r="B287" s="1"/>
      <c r="C287" s="174"/>
      <c r="D287" s="1"/>
      <c r="E287" s="1"/>
      <c r="F287" s="1"/>
      <c r="G287" s="1"/>
      <c r="H287" s="1"/>
    </row>
    <row r="288" spans="1:8">
      <c r="A288" s="1"/>
      <c r="B288" s="1"/>
      <c r="C288" s="174"/>
      <c r="D288" s="1"/>
      <c r="E288" s="1"/>
      <c r="F288" s="1"/>
      <c r="G288" s="1"/>
      <c r="H288" s="1"/>
    </row>
    <row r="289" spans="1:8">
      <c r="A289" s="1"/>
      <c r="B289" s="1"/>
      <c r="C289" s="174"/>
      <c r="D289" s="1"/>
      <c r="E289" s="1"/>
      <c r="F289" s="1"/>
      <c r="G289" s="1"/>
      <c r="H289" s="1"/>
    </row>
    <row r="290" spans="1:8">
      <c r="A290" s="1"/>
      <c r="B290" s="1"/>
      <c r="C290" s="174"/>
      <c r="D290" s="1"/>
      <c r="E290" s="1"/>
      <c r="F290" s="1"/>
      <c r="G290" s="1"/>
      <c r="H290" s="1"/>
    </row>
    <row r="291" spans="1:8">
      <c r="A291" s="1"/>
      <c r="B291" s="1"/>
      <c r="C291" s="174"/>
      <c r="D291" s="1"/>
      <c r="E291" s="1"/>
      <c r="F291" s="1"/>
      <c r="G291" s="1"/>
      <c r="H291" s="1"/>
    </row>
    <row r="292" spans="1:8">
      <c r="A292" s="1"/>
      <c r="B292" s="1"/>
      <c r="C292" s="174"/>
      <c r="D292" s="1"/>
      <c r="E292" s="1"/>
      <c r="F292" s="1"/>
      <c r="G292" s="1"/>
      <c r="H292" s="1"/>
    </row>
    <row r="293" spans="1:8">
      <c r="A293" s="1"/>
      <c r="B293" s="1"/>
      <c r="C293" s="174"/>
      <c r="D293" s="1"/>
      <c r="E293" s="1"/>
      <c r="F293" s="1"/>
      <c r="G293" s="1"/>
      <c r="H293" s="1"/>
    </row>
    <row r="294" spans="1:8">
      <c r="A294" s="1"/>
      <c r="B294" s="1"/>
      <c r="C294" s="174"/>
      <c r="D294" s="1"/>
      <c r="E294" s="1"/>
      <c r="F294" s="1"/>
      <c r="G294" s="1"/>
      <c r="H294" s="1"/>
    </row>
    <row r="295" spans="1:8">
      <c r="A295" s="1"/>
      <c r="B295" s="1"/>
      <c r="C295" s="174"/>
      <c r="D295" s="1"/>
      <c r="E295" s="1"/>
      <c r="F295" s="1"/>
      <c r="G295" s="1"/>
      <c r="H295" s="1"/>
    </row>
    <row r="296" spans="1:8">
      <c r="A296" s="1"/>
      <c r="B296" s="1"/>
      <c r="C296" s="174"/>
      <c r="D296" s="1"/>
      <c r="E296" s="1"/>
      <c r="F296" s="1"/>
      <c r="G296" s="1"/>
      <c r="H296" s="1"/>
    </row>
    <row r="297" spans="1:8">
      <c r="A297" s="1"/>
      <c r="B297" s="1"/>
      <c r="C297" s="174"/>
      <c r="D297" s="1"/>
      <c r="E297" s="1"/>
      <c r="F297" s="1"/>
      <c r="G297" s="1"/>
      <c r="H297" s="1"/>
    </row>
    <row r="298" spans="1:8">
      <c r="A298" s="1"/>
      <c r="B298" s="1"/>
      <c r="C298" s="174"/>
      <c r="D298" s="1"/>
      <c r="E298" s="1"/>
      <c r="F298" s="1"/>
      <c r="G298" s="1"/>
      <c r="H298" s="1"/>
    </row>
    <row r="299" spans="1:8">
      <c r="A299" s="1"/>
      <c r="B299" s="1"/>
      <c r="C299" s="174"/>
      <c r="D299" s="1"/>
      <c r="E299" s="1"/>
      <c r="F299" s="1"/>
      <c r="G299" s="1"/>
      <c r="H299" s="1"/>
    </row>
    <row r="300" spans="1:8">
      <c r="A300" s="1"/>
      <c r="B300" s="1"/>
      <c r="C300" s="174"/>
      <c r="D300" s="1"/>
      <c r="E300" s="1"/>
      <c r="F300" s="1"/>
      <c r="G300" s="1"/>
      <c r="H300" s="1"/>
    </row>
    <row r="301" spans="1:8">
      <c r="A301" s="1"/>
      <c r="B301" s="1"/>
      <c r="C301" s="174"/>
      <c r="D301" s="1"/>
      <c r="E301" s="1"/>
      <c r="F301" s="1"/>
      <c r="G301" s="1"/>
      <c r="H301" s="1"/>
    </row>
    <row r="302" spans="1:8">
      <c r="A302" s="1"/>
      <c r="B302" s="1"/>
      <c r="C302" s="174"/>
      <c r="D302" s="1"/>
      <c r="E302" s="1"/>
      <c r="F302" s="1"/>
      <c r="G302" s="1"/>
      <c r="H302" s="1"/>
    </row>
    <row r="303" spans="1:8">
      <c r="A303" s="1"/>
      <c r="B303" s="1"/>
      <c r="C303" s="174"/>
      <c r="D303" s="1"/>
      <c r="E303" s="1"/>
      <c r="F303" s="1"/>
      <c r="G303" s="1"/>
      <c r="H303" s="1"/>
    </row>
    <row r="304" spans="1:8">
      <c r="A304" s="1"/>
      <c r="B304" s="1"/>
      <c r="C304" s="174"/>
      <c r="D304" s="1"/>
      <c r="E304" s="1"/>
      <c r="F304" s="1"/>
      <c r="G304" s="1"/>
      <c r="H304" s="1"/>
    </row>
    <row r="305" spans="1:8">
      <c r="A305" s="1"/>
      <c r="B305" s="1"/>
      <c r="C305" s="174"/>
      <c r="D305" s="1"/>
      <c r="E305" s="1"/>
      <c r="F305" s="1"/>
      <c r="G305" s="1"/>
      <c r="H305" s="1"/>
    </row>
    <row r="306" spans="1:8">
      <c r="A306" s="1"/>
      <c r="B306" s="1"/>
      <c r="C306" s="174"/>
      <c r="D306" s="1"/>
      <c r="E306" s="1"/>
      <c r="F306" s="1"/>
      <c r="G306" s="1"/>
      <c r="H306" s="1"/>
    </row>
    <row r="307" spans="1:8">
      <c r="A307" s="1"/>
      <c r="B307" s="1"/>
      <c r="C307" s="174"/>
      <c r="D307" s="1"/>
      <c r="E307" s="1"/>
      <c r="F307" s="1"/>
      <c r="G307" s="1"/>
      <c r="H307" s="1"/>
    </row>
    <row r="308" spans="1:8">
      <c r="A308" s="1"/>
      <c r="B308" s="1"/>
      <c r="C308" s="174"/>
      <c r="D308" s="1"/>
      <c r="E308" s="1"/>
      <c r="F308" s="1"/>
      <c r="G308" s="1"/>
      <c r="H308" s="1"/>
    </row>
    <row r="309" spans="1:8">
      <c r="A309" s="1"/>
      <c r="B309" s="1"/>
      <c r="C309" s="174"/>
      <c r="D309" s="1"/>
      <c r="E309" s="1"/>
      <c r="F309" s="1"/>
      <c r="G309" s="1"/>
      <c r="H309" s="1"/>
    </row>
    <row r="310" spans="1:8">
      <c r="A310" s="1"/>
      <c r="B310" s="1"/>
      <c r="C310" s="174"/>
      <c r="D310" s="1"/>
      <c r="E310" s="1"/>
      <c r="F310" s="1"/>
      <c r="G310" s="1"/>
      <c r="H310" s="1"/>
    </row>
    <row r="311" spans="1:8">
      <c r="A311" s="1"/>
      <c r="B311" s="1"/>
      <c r="C311" s="174"/>
      <c r="D311" s="1"/>
      <c r="E311" s="1"/>
      <c r="F311" s="1"/>
      <c r="G311" s="1"/>
      <c r="H311" s="1"/>
    </row>
    <row r="312" spans="1:8">
      <c r="A312" s="1"/>
      <c r="B312" s="1"/>
      <c r="C312" s="174"/>
      <c r="D312" s="1"/>
      <c r="E312" s="1"/>
      <c r="F312" s="1"/>
      <c r="G312" s="1"/>
      <c r="H312" s="1"/>
    </row>
    <row r="313" spans="1:8">
      <c r="A313" s="1"/>
      <c r="B313" s="1"/>
      <c r="C313" s="174"/>
      <c r="D313" s="1"/>
      <c r="E313" s="1"/>
      <c r="F313" s="1"/>
      <c r="G313" s="1"/>
      <c r="H313" s="1"/>
    </row>
    <row r="314" spans="1:8">
      <c r="A314" s="1"/>
      <c r="B314" s="1"/>
      <c r="C314" s="174"/>
      <c r="D314" s="1"/>
      <c r="E314" s="1"/>
      <c r="F314" s="1"/>
      <c r="G314" s="1"/>
      <c r="H314" s="1"/>
    </row>
    <row r="315" spans="1:8">
      <c r="A315" s="1"/>
      <c r="B315" s="1"/>
      <c r="C315" s="174"/>
      <c r="D315" s="1"/>
      <c r="E315" s="1"/>
      <c r="F315" s="1"/>
      <c r="G315" s="1"/>
      <c r="H315" s="1"/>
    </row>
    <row r="316" spans="1:8">
      <c r="A316" s="1"/>
      <c r="B316" s="1"/>
      <c r="C316" s="174"/>
      <c r="D316" s="1"/>
      <c r="E316" s="1"/>
      <c r="F316" s="1"/>
      <c r="G316" s="1"/>
      <c r="H316" s="1"/>
    </row>
    <row r="317" spans="1:8">
      <c r="A317" s="1"/>
      <c r="B317" s="1"/>
      <c r="C317" s="174"/>
      <c r="D317" s="1"/>
      <c r="E317" s="1"/>
      <c r="F317" s="1"/>
      <c r="G317" s="1"/>
      <c r="H317" s="1"/>
    </row>
    <row r="318" spans="1:8">
      <c r="A318" s="1"/>
      <c r="B318" s="1"/>
      <c r="C318" s="174"/>
      <c r="D318" s="1"/>
      <c r="E318" s="1"/>
      <c r="F318" s="1"/>
      <c r="G318" s="1"/>
      <c r="H318" s="1"/>
    </row>
    <row r="319" spans="1:8">
      <c r="A319" s="1"/>
      <c r="B319" s="1"/>
      <c r="C319" s="174"/>
      <c r="D319" s="1"/>
      <c r="E319" s="1"/>
      <c r="F319" s="1"/>
      <c r="G319" s="1"/>
      <c r="H319" s="1"/>
    </row>
    <row r="320" spans="1:8">
      <c r="A320" s="1"/>
      <c r="B320" s="1"/>
      <c r="C320" s="174"/>
      <c r="D320" s="1"/>
      <c r="E320" s="1"/>
      <c r="F320" s="1"/>
      <c r="G320" s="1"/>
      <c r="H320" s="1"/>
    </row>
    <row r="321" spans="1:8">
      <c r="A321" s="1"/>
      <c r="B321" s="1"/>
      <c r="C321" s="174"/>
      <c r="D321" s="1"/>
      <c r="E321" s="1"/>
      <c r="F321" s="1"/>
      <c r="G321" s="1"/>
      <c r="H321" s="1"/>
    </row>
    <row r="322" spans="1:8">
      <c r="A322" s="1"/>
      <c r="B322" s="1"/>
      <c r="C322" s="174"/>
      <c r="D322" s="1"/>
      <c r="E322" s="1"/>
      <c r="F322" s="1"/>
      <c r="G322" s="1"/>
      <c r="H322" s="1"/>
    </row>
    <row r="323" spans="1:8">
      <c r="A323" s="1"/>
      <c r="B323" s="1"/>
      <c r="C323" s="174"/>
      <c r="D323" s="1"/>
      <c r="E323" s="1"/>
      <c r="F323" s="1"/>
      <c r="G323" s="1"/>
      <c r="H323" s="1"/>
    </row>
    <row r="324" spans="1:8">
      <c r="A324" s="1"/>
      <c r="B324" s="1"/>
      <c r="C324" s="174"/>
      <c r="D324" s="1"/>
      <c r="E324" s="1"/>
      <c r="F324" s="1"/>
      <c r="G324" s="1"/>
      <c r="H324" s="1"/>
    </row>
    <row r="325" spans="1:8">
      <c r="A325" s="1"/>
      <c r="B325" s="1"/>
      <c r="C325" s="174"/>
      <c r="D325" s="1"/>
      <c r="E325" s="1"/>
      <c r="F325" s="1"/>
      <c r="G325" s="1"/>
      <c r="H325" s="1"/>
    </row>
    <row r="326" spans="1:8">
      <c r="A326" s="1"/>
      <c r="B326" s="1"/>
      <c r="C326" s="174"/>
      <c r="D326" s="1"/>
      <c r="E326" s="1"/>
      <c r="F326" s="1"/>
      <c r="G326" s="1"/>
      <c r="H326" s="1"/>
    </row>
    <row r="327" spans="1:8">
      <c r="A327" s="1"/>
      <c r="B327" s="1"/>
      <c r="C327" s="174"/>
      <c r="D327" s="1"/>
      <c r="E327" s="1"/>
      <c r="F327" s="1"/>
      <c r="G327" s="1"/>
      <c r="H327" s="1"/>
    </row>
    <row r="328" spans="1:8">
      <c r="A328" s="1"/>
      <c r="B328" s="1"/>
      <c r="C328" s="174"/>
      <c r="D328" s="1"/>
      <c r="E328" s="1"/>
      <c r="F328" s="1"/>
      <c r="G328" s="1"/>
      <c r="H328" s="1"/>
    </row>
    <row r="329" spans="1:8">
      <c r="A329" s="1"/>
      <c r="B329" s="1"/>
      <c r="C329" s="174"/>
      <c r="D329" s="1"/>
      <c r="E329" s="1"/>
      <c r="F329" s="1"/>
      <c r="G329" s="1"/>
      <c r="H329" s="1"/>
    </row>
    <row r="330" spans="1:8">
      <c r="A330" s="1"/>
      <c r="B330" s="1"/>
      <c r="C330" s="174"/>
      <c r="D330" s="1"/>
      <c r="E330" s="1"/>
      <c r="F330" s="1"/>
      <c r="G330" s="1"/>
      <c r="H330" s="1"/>
    </row>
    <row r="331" spans="1:8">
      <c r="A331" s="1"/>
      <c r="B331" s="1"/>
      <c r="C331" s="174"/>
      <c r="D331" s="1"/>
      <c r="E331" s="1"/>
      <c r="F331" s="1"/>
      <c r="G331" s="1"/>
      <c r="H331" s="1"/>
    </row>
    <row r="332" spans="1:8">
      <c r="A332" s="1"/>
      <c r="B332" s="1"/>
      <c r="C332" s="174"/>
      <c r="D332" s="1"/>
      <c r="E332" s="1"/>
      <c r="F332" s="1"/>
      <c r="G332" s="1"/>
      <c r="H332" s="1"/>
    </row>
    <row r="333" spans="1:8">
      <c r="A333" s="1"/>
      <c r="B333" s="1"/>
      <c r="C333" s="174"/>
      <c r="D333" s="1"/>
      <c r="E333" s="1"/>
      <c r="F333" s="1"/>
      <c r="G333" s="1"/>
      <c r="H333" s="1"/>
    </row>
    <row r="334" spans="1:8">
      <c r="A334" s="1"/>
      <c r="B334" s="1"/>
      <c r="C334" s="174"/>
      <c r="D334" s="1"/>
      <c r="E334" s="1"/>
      <c r="F334" s="1"/>
      <c r="G334" s="1"/>
      <c r="H334" s="1"/>
    </row>
    <row r="335" spans="1:8">
      <c r="A335" s="1"/>
      <c r="B335" s="1"/>
      <c r="C335" s="174"/>
      <c r="D335" s="1"/>
      <c r="E335" s="1"/>
      <c r="F335" s="1"/>
      <c r="G335" s="1"/>
      <c r="H335" s="1"/>
    </row>
    <row r="336" spans="1:8">
      <c r="A336" s="1"/>
      <c r="B336" s="1"/>
      <c r="C336" s="174"/>
      <c r="D336" s="1"/>
      <c r="E336" s="1"/>
      <c r="F336" s="1"/>
      <c r="G336" s="1"/>
      <c r="H336" s="1"/>
    </row>
    <row r="337" spans="1:8">
      <c r="A337" s="1"/>
      <c r="B337" s="1"/>
      <c r="C337" s="174"/>
      <c r="D337" s="1"/>
      <c r="E337" s="1"/>
      <c r="F337" s="1"/>
      <c r="G337" s="1"/>
      <c r="H337" s="1"/>
    </row>
    <row r="338" spans="1:8">
      <c r="A338" s="1"/>
      <c r="B338" s="1"/>
      <c r="C338" s="174"/>
      <c r="D338" s="1"/>
      <c r="E338" s="1"/>
      <c r="F338" s="1"/>
      <c r="G338" s="1"/>
      <c r="H338" s="1"/>
    </row>
    <row r="339" spans="1:8">
      <c r="A339" s="1"/>
      <c r="B339" s="1"/>
      <c r="C339" s="174"/>
      <c r="D339" s="1"/>
      <c r="E339" s="1"/>
      <c r="F339" s="1"/>
      <c r="G339" s="1"/>
      <c r="H339" s="1"/>
    </row>
    <row r="340" spans="1:8">
      <c r="A340" s="1"/>
      <c r="B340" s="1"/>
      <c r="C340" s="174"/>
      <c r="D340" s="1"/>
      <c r="E340" s="1"/>
      <c r="F340" s="1"/>
      <c r="G340" s="1"/>
      <c r="H340" s="1"/>
    </row>
    <row r="341" spans="1:8">
      <c r="A341" s="1"/>
      <c r="B341" s="1"/>
      <c r="C341" s="174"/>
      <c r="D341" s="1"/>
      <c r="E341" s="1"/>
      <c r="F341" s="1"/>
      <c r="G341" s="1"/>
      <c r="H341" s="1"/>
    </row>
    <row r="342" spans="1:8">
      <c r="A342" s="1"/>
      <c r="B342" s="1"/>
      <c r="C342" s="174"/>
      <c r="D342" s="1"/>
      <c r="E342" s="1"/>
      <c r="F342" s="1"/>
      <c r="G342" s="1"/>
      <c r="H342" s="1"/>
    </row>
    <row r="343" spans="1:8">
      <c r="A343" s="1"/>
      <c r="B343" s="1"/>
      <c r="C343" s="174"/>
      <c r="D343" s="1"/>
      <c r="E343" s="1"/>
      <c r="F343" s="1"/>
      <c r="G343" s="1"/>
      <c r="H343" s="1"/>
    </row>
    <row r="344" spans="1:8">
      <c r="A344" s="1"/>
      <c r="B344" s="1"/>
      <c r="C344" s="174"/>
      <c r="D344" s="1"/>
      <c r="E344" s="1"/>
      <c r="F344" s="1"/>
      <c r="G344" s="1"/>
      <c r="H344" s="1"/>
    </row>
    <row r="345" spans="1:8">
      <c r="A345" s="1"/>
      <c r="B345" s="1"/>
      <c r="C345" s="174"/>
      <c r="D345" s="1"/>
      <c r="E345" s="1"/>
      <c r="F345" s="1"/>
      <c r="G345" s="1"/>
      <c r="H345" s="1"/>
    </row>
    <row r="346" spans="1:8">
      <c r="A346" s="1"/>
      <c r="B346" s="1"/>
      <c r="C346" s="174"/>
      <c r="D346" s="1"/>
      <c r="E346" s="1"/>
      <c r="F346" s="1"/>
      <c r="G346" s="1"/>
      <c r="H346" s="1"/>
    </row>
    <row r="347" spans="1:8">
      <c r="A347" s="1"/>
      <c r="B347" s="1"/>
      <c r="C347" s="174"/>
      <c r="D347" s="1"/>
      <c r="E347" s="1"/>
      <c r="F347" s="1"/>
      <c r="G347" s="1"/>
      <c r="H347" s="1"/>
    </row>
    <row r="348" spans="1:8">
      <c r="A348" s="1"/>
      <c r="B348" s="1"/>
      <c r="C348" s="174"/>
      <c r="D348" s="1"/>
      <c r="E348" s="1"/>
      <c r="F348" s="1"/>
      <c r="G348" s="1"/>
      <c r="H348" s="1"/>
    </row>
    <row r="349" spans="1:8">
      <c r="A349" s="1"/>
      <c r="B349" s="1"/>
      <c r="C349" s="174"/>
      <c r="D349" s="1"/>
      <c r="E349" s="1"/>
      <c r="F349" s="1"/>
      <c r="G349" s="1"/>
      <c r="H349" s="1"/>
    </row>
    <row r="350" spans="1:8">
      <c r="A350" s="1"/>
      <c r="B350" s="1"/>
      <c r="C350" s="174"/>
      <c r="D350" s="1"/>
      <c r="E350" s="1"/>
      <c r="F350" s="1"/>
      <c r="G350" s="1"/>
      <c r="H350" s="1"/>
    </row>
    <row r="351" spans="1:8">
      <c r="A351" s="1"/>
      <c r="B351" s="1"/>
      <c r="C351" s="174"/>
      <c r="D351" s="1"/>
      <c r="E351" s="1"/>
      <c r="F351" s="1"/>
      <c r="G351" s="1"/>
      <c r="H351" s="1"/>
    </row>
    <row r="352" spans="1:8">
      <c r="A352" s="1"/>
      <c r="B352" s="1"/>
      <c r="C352" s="174"/>
      <c r="D352" s="1"/>
      <c r="E352" s="1"/>
      <c r="F352" s="1"/>
      <c r="G352" s="1"/>
      <c r="H352" s="1"/>
    </row>
    <row r="353" spans="1:8">
      <c r="A353" s="1"/>
      <c r="B353" s="1"/>
      <c r="C353" s="174"/>
      <c r="D353" s="1"/>
      <c r="E353" s="1"/>
      <c r="F353" s="1"/>
      <c r="G353" s="1"/>
      <c r="H353" s="1"/>
    </row>
    <row r="354" spans="1:8">
      <c r="A354" s="1"/>
      <c r="B354" s="1"/>
      <c r="C354" s="174"/>
      <c r="D354" s="1"/>
      <c r="E354" s="1"/>
      <c r="F354" s="1"/>
      <c r="G354" s="1"/>
      <c r="H354" s="1"/>
    </row>
    <row r="355" spans="1:8">
      <c r="A355" s="1"/>
      <c r="B355" s="1"/>
      <c r="C355" s="174"/>
      <c r="D355" s="1"/>
      <c r="E355" s="1"/>
      <c r="F355" s="1"/>
      <c r="G355" s="1"/>
      <c r="H355" s="1"/>
    </row>
    <row r="356" spans="1:8">
      <c r="A356" s="1"/>
      <c r="B356" s="1"/>
      <c r="C356" s="174"/>
      <c r="D356" s="1"/>
      <c r="E356" s="1"/>
      <c r="F356" s="1"/>
      <c r="G356" s="1"/>
      <c r="H356" s="1"/>
    </row>
    <row r="357" spans="1:8">
      <c r="A357" s="1"/>
      <c r="B357" s="1"/>
      <c r="C357" s="174"/>
      <c r="D357" s="1"/>
      <c r="E357" s="1"/>
      <c r="F357" s="1"/>
      <c r="G357" s="1"/>
      <c r="H357" s="1"/>
    </row>
    <row r="358" spans="1:8">
      <c r="A358" s="1"/>
      <c r="B358" s="1"/>
      <c r="C358" s="174"/>
      <c r="D358" s="1"/>
      <c r="E358" s="1"/>
      <c r="F358" s="1"/>
      <c r="G358" s="1"/>
      <c r="H358" s="1"/>
    </row>
    <row r="359" spans="1:8">
      <c r="A359" s="1"/>
      <c r="B359" s="1"/>
      <c r="C359" s="174"/>
      <c r="D359" s="1"/>
      <c r="E359" s="1"/>
      <c r="F359" s="1"/>
      <c r="G359" s="1"/>
      <c r="H359" s="1"/>
    </row>
    <row r="360" spans="1:8">
      <c r="A360" s="1"/>
      <c r="B360" s="1"/>
      <c r="C360" s="174"/>
      <c r="D360" s="1"/>
      <c r="E360" s="1"/>
      <c r="F360" s="1"/>
      <c r="G360" s="1"/>
      <c r="H360" s="1"/>
    </row>
    <row r="361" spans="1:8">
      <c r="A361" s="1"/>
      <c r="B361" s="1"/>
      <c r="C361" s="174"/>
      <c r="D361" s="1"/>
      <c r="E361" s="1"/>
      <c r="F361" s="1"/>
      <c r="G361" s="1"/>
      <c r="H361" s="1"/>
    </row>
    <row r="362" spans="1:8">
      <c r="A362" s="1"/>
      <c r="B362" s="1"/>
      <c r="C362" s="174"/>
      <c r="D362" s="1"/>
      <c r="E362" s="1"/>
      <c r="F362" s="1"/>
      <c r="G362" s="1"/>
      <c r="H362" s="1"/>
    </row>
    <row r="363" spans="1:8">
      <c r="A363" s="1"/>
      <c r="B363" s="1"/>
      <c r="C363" s="174"/>
      <c r="D363" s="1"/>
      <c r="E363" s="1"/>
      <c r="F363" s="1"/>
      <c r="G363" s="1"/>
      <c r="H363" s="1"/>
    </row>
    <row r="364" spans="1:8">
      <c r="A364" s="1"/>
      <c r="B364" s="1"/>
      <c r="C364" s="174"/>
      <c r="D364" s="1"/>
      <c r="E364" s="1"/>
      <c r="F364" s="1"/>
      <c r="G364" s="1"/>
      <c r="H364" s="1"/>
    </row>
    <row r="365" spans="1:8">
      <c r="A365" s="1"/>
      <c r="B365" s="1"/>
      <c r="C365" s="174"/>
      <c r="D365" s="1"/>
      <c r="E365" s="1"/>
      <c r="F365" s="1"/>
      <c r="G365" s="1"/>
      <c r="H365" s="1"/>
    </row>
    <row r="366" spans="1:8">
      <c r="A366" s="1"/>
      <c r="B366" s="1"/>
      <c r="C366" s="174"/>
      <c r="D366" s="1"/>
      <c r="E366" s="1"/>
      <c r="F366" s="1"/>
      <c r="G366" s="1"/>
      <c r="H366" s="1"/>
    </row>
    <row r="367" spans="1:8">
      <c r="A367" s="1"/>
      <c r="B367" s="1"/>
      <c r="C367" s="174"/>
      <c r="D367" s="1"/>
      <c r="E367" s="1"/>
      <c r="F367" s="1"/>
      <c r="G367" s="1"/>
      <c r="H367" s="1"/>
    </row>
    <row r="368" spans="1:8">
      <c r="A368" s="1"/>
      <c r="B368" s="1"/>
      <c r="C368" s="174"/>
      <c r="D368" s="1"/>
      <c r="E368" s="1"/>
      <c r="F368" s="1"/>
      <c r="G368" s="1"/>
      <c r="H368" s="1"/>
    </row>
    <row r="369" spans="1:8">
      <c r="A369" s="1"/>
      <c r="B369" s="1"/>
      <c r="C369" s="174"/>
      <c r="D369" s="1"/>
      <c r="E369" s="1"/>
      <c r="F369" s="1"/>
      <c r="G369" s="1"/>
      <c r="H369" s="1"/>
    </row>
    <row r="370" spans="1:8">
      <c r="A370" s="1"/>
      <c r="B370" s="1"/>
      <c r="C370" s="174"/>
      <c r="D370" s="1"/>
      <c r="E370" s="1"/>
      <c r="F370" s="1"/>
      <c r="G370" s="1"/>
      <c r="H370" s="1"/>
    </row>
    <row r="371" spans="1:8">
      <c r="A371" s="1"/>
      <c r="B371" s="1"/>
      <c r="C371" s="174"/>
      <c r="D371" s="1"/>
      <c r="E371" s="1"/>
      <c r="F371" s="1"/>
      <c r="G371" s="1"/>
      <c r="H371" s="1"/>
    </row>
    <row r="372" spans="1:8">
      <c r="A372" s="1"/>
      <c r="B372" s="1"/>
      <c r="C372" s="174"/>
      <c r="D372" s="1"/>
      <c r="E372" s="1"/>
      <c r="F372" s="1"/>
      <c r="G372" s="1"/>
      <c r="H372" s="1"/>
    </row>
    <row r="373" spans="1:8">
      <c r="A373" s="1"/>
      <c r="B373" s="1"/>
      <c r="C373" s="174"/>
      <c r="D373" s="1"/>
      <c r="E373" s="1"/>
      <c r="F373" s="1"/>
      <c r="G373" s="1"/>
      <c r="H373" s="1"/>
    </row>
    <row r="374" spans="1:8">
      <c r="A374" s="1"/>
      <c r="B374" s="1"/>
      <c r="C374" s="174"/>
      <c r="D374" s="1"/>
      <c r="E374" s="1"/>
      <c r="F374" s="1"/>
      <c r="G374" s="1"/>
      <c r="H374" s="1"/>
    </row>
    <row r="375" spans="1:8">
      <c r="A375" s="1"/>
      <c r="B375" s="1"/>
      <c r="C375" s="174"/>
      <c r="D375" s="1"/>
      <c r="E375" s="1"/>
      <c r="F375" s="1"/>
      <c r="G375" s="1"/>
      <c r="H375" s="1"/>
    </row>
    <row r="376" spans="1:8">
      <c r="A376" s="1"/>
      <c r="B376" s="1"/>
      <c r="C376" s="174"/>
      <c r="D376" s="1"/>
      <c r="E376" s="1"/>
      <c r="F376" s="1"/>
      <c r="G376" s="1"/>
      <c r="H376" s="1"/>
    </row>
    <row r="377" spans="1:8">
      <c r="A377" s="1"/>
      <c r="B377" s="1"/>
      <c r="C377" s="174"/>
      <c r="D377" s="1"/>
      <c r="E377" s="1"/>
      <c r="F377" s="1"/>
      <c r="G377" s="1"/>
      <c r="H377" s="1"/>
    </row>
    <row r="378" spans="1:8">
      <c r="A378" s="1"/>
      <c r="B378" s="1"/>
      <c r="C378" s="174"/>
      <c r="D378" s="1"/>
      <c r="E378" s="1"/>
      <c r="F378" s="1"/>
      <c r="G378" s="1"/>
      <c r="H378" s="1"/>
    </row>
    <row r="379" spans="1:8">
      <c r="A379" s="1"/>
      <c r="B379" s="1"/>
      <c r="C379" s="174"/>
      <c r="D379" s="1"/>
      <c r="E379" s="1"/>
      <c r="F379" s="1"/>
      <c r="G379" s="1"/>
      <c r="H379" s="1"/>
    </row>
    <row r="380" spans="1:8">
      <c r="A380" s="1"/>
      <c r="B380" s="1"/>
      <c r="C380" s="174"/>
      <c r="D380" s="1"/>
      <c r="E380" s="1"/>
      <c r="F380" s="1"/>
      <c r="G380" s="1"/>
      <c r="H380" s="1"/>
    </row>
    <row r="381" spans="1:8">
      <c r="A381" s="1"/>
      <c r="B381" s="1"/>
      <c r="C381" s="174"/>
      <c r="D381" s="1"/>
      <c r="E381" s="1"/>
      <c r="F381" s="1"/>
      <c r="G381" s="1"/>
      <c r="H381" s="1"/>
    </row>
    <row r="382" spans="1:8">
      <c r="A382" s="1"/>
      <c r="B382" s="1"/>
      <c r="C382" s="174"/>
      <c r="D382" s="1"/>
      <c r="E382" s="1"/>
      <c r="F382" s="1"/>
      <c r="G382" s="1"/>
      <c r="H382" s="1"/>
    </row>
    <row r="383" spans="1:8">
      <c r="A383" s="1"/>
      <c r="B383" s="1"/>
      <c r="C383" s="174"/>
      <c r="D383" s="1"/>
      <c r="E383" s="1"/>
      <c r="F383" s="1"/>
      <c r="G383" s="1"/>
      <c r="H383" s="1"/>
    </row>
    <row r="384" spans="1:8">
      <c r="A384" s="1"/>
      <c r="B384" s="1"/>
      <c r="C384" s="174"/>
      <c r="D384" s="1"/>
      <c r="E384" s="1"/>
      <c r="F384" s="1"/>
      <c r="G384" s="1"/>
      <c r="H384" s="1"/>
    </row>
    <row r="385" spans="1:8">
      <c r="A385" s="1"/>
      <c r="B385" s="1"/>
      <c r="C385" s="174"/>
      <c r="D385" s="1"/>
      <c r="E385" s="1"/>
      <c r="F385" s="1"/>
      <c r="G385" s="1"/>
      <c r="H385" s="1"/>
    </row>
    <row r="386" spans="1:8">
      <c r="A386" s="1"/>
      <c r="B386" s="1"/>
      <c r="C386" s="174"/>
      <c r="D386" s="1"/>
      <c r="E386" s="1"/>
      <c r="F386" s="1"/>
      <c r="G386" s="1"/>
      <c r="H386" s="1"/>
    </row>
    <row r="387" spans="1:8">
      <c r="A387" s="1"/>
      <c r="B387" s="1"/>
      <c r="C387" s="174"/>
      <c r="D387" s="1"/>
      <c r="E387" s="1"/>
      <c r="F387" s="1"/>
      <c r="G387" s="1"/>
      <c r="H387" s="1"/>
    </row>
    <row r="388" spans="1:8">
      <c r="A388" s="1"/>
      <c r="B388" s="1"/>
      <c r="C388" s="174"/>
      <c r="D388" s="1"/>
      <c r="E388" s="1"/>
      <c r="F388" s="1"/>
      <c r="G388" s="1"/>
      <c r="H388" s="1"/>
    </row>
    <row r="389" spans="1:8">
      <c r="A389" s="1"/>
      <c r="B389" s="1"/>
      <c r="C389" s="174"/>
      <c r="D389" s="1"/>
      <c r="E389" s="1"/>
      <c r="F389" s="1"/>
      <c r="G389" s="1"/>
      <c r="H389" s="1"/>
    </row>
    <row r="390" spans="1:8">
      <c r="A390" s="1"/>
      <c r="B390" s="1"/>
      <c r="C390" s="174"/>
      <c r="D390" s="1"/>
      <c r="E390" s="1"/>
      <c r="F390" s="1"/>
      <c r="G390" s="1"/>
      <c r="H390" s="1"/>
    </row>
    <row r="391" spans="1:8">
      <c r="A391" s="1"/>
      <c r="B391" s="1"/>
      <c r="C391" s="174"/>
      <c r="D391" s="1"/>
      <c r="E391" s="1"/>
      <c r="F391" s="1"/>
      <c r="G391" s="1"/>
      <c r="H391" s="1"/>
    </row>
    <row r="392" spans="1:8">
      <c r="A392" s="1"/>
      <c r="B392" s="1"/>
      <c r="C392" s="174"/>
      <c r="D392" s="1"/>
      <c r="E392" s="1"/>
      <c r="F392" s="1"/>
      <c r="G392" s="1"/>
      <c r="H392" s="1"/>
    </row>
    <row r="393" spans="1:8">
      <c r="A393" s="1"/>
      <c r="B393" s="1"/>
      <c r="C393" s="174"/>
      <c r="D393" s="1"/>
      <c r="E393" s="1"/>
      <c r="F393" s="1"/>
      <c r="G393" s="1"/>
      <c r="H393" s="1"/>
    </row>
    <row r="394" spans="1:8">
      <c r="A394" s="1"/>
      <c r="B394" s="1"/>
      <c r="C394" s="174"/>
      <c r="D394" s="1"/>
      <c r="E394" s="1"/>
      <c r="F394" s="1"/>
      <c r="G394" s="1"/>
      <c r="H394" s="1"/>
    </row>
    <row r="395" spans="1:8">
      <c r="A395" s="1"/>
      <c r="B395" s="1"/>
      <c r="C395" s="174"/>
      <c r="D395" s="1"/>
      <c r="E395" s="1"/>
      <c r="F395" s="1"/>
      <c r="G395" s="1"/>
      <c r="H395" s="1"/>
    </row>
    <row r="396" spans="1:8">
      <c r="A396" s="1"/>
      <c r="B396" s="1"/>
      <c r="C396" s="174"/>
      <c r="D396" s="1"/>
      <c r="E396" s="1"/>
      <c r="F396" s="1"/>
      <c r="G396" s="1"/>
      <c r="H396" s="1"/>
    </row>
    <row r="397" spans="1:8">
      <c r="A397" s="1"/>
      <c r="B397" s="1"/>
      <c r="C397" s="174"/>
      <c r="D397" s="1"/>
      <c r="E397" s="1"/>
      <c r="F397" s="1"/>
      <c r="G397" s="1"/>
      <c r="H397" s="1"/>
    </row>
    <row r="398" spans="1:8">
      <c r="A398" s="1"/>
      <c r="B398" s="1"/>
      <c r="C398" s="174"/>
      <c r="D398" s="1"/>
      <c r="E398" s="1"/>
      <c r="F398" s="1"/>
      <c r="G398" s="1"/>
      <c r="H398" s="1"/>
    </row>
    <row r="399" spans="1:8">
      <c r="A399" s="1"/>
      <c r="B399" s="1"/>
      <c r="C399" s="174"/>
      <c r="D399" s="1"/>
      <c r="E399" s="1"/>
      <c r="F399" s="1"/>
      <c r="G399" s="1"/>
      <c r="H399" s="1"/>
    </row>
    <row r="400" spans="1:8">
      <c r="A400" s="1"/>
      <c r="B400" s="1"/>
      <c r="C400" s="174"/>
      <c r="D400" s="1"/>
      <c r="E400" s="1"/>
      <c r="F400" s="1"/>
      <c r="G400" s="1"/>
      <c r="H400" s="1"/>
    </row>
    <row r="401" spans="1:8">
      <c r="A401" s="1"/>
      <c r="B401" s="1"/>
      <c r="C401" s="174"/>
      <c r="D401" s="1"/>
      <c r="E401" s="1"/>
      <c r="F401" s="1"/>
      <c r="G401" s="1"/>
      <c r="H401" s="1"/>
    </row>
    <row r="402" spans="1:8">
      <c r="A402" s="1"/>
      <c r="B402" s="1"/>
      <c r="C402" s="174"/>
      <c r="D402" s="1"/>
      <c r="E402" s="1"/>
      <c r="F402" s="1"/>
      <c r="G402" s="1"/>
      <c r="H402" s="1"/>
    </row>
    <row r="403" spans="1:8">
      <c r="A403" s="1"/>
      <c r="B403" s="1"/>
      <c r="C403" s="174"/>
      <c r="D403" s="1"/>
      <c r="E403" s="1"/>
      <c r="F403" s="1"/>
      <c r="G403" s="1"/>
      <c r="H403" s="1"/>
    </row>
    <row r="404" spans="1:8">
      <c r="A404" s="1"/>
      <c r="B404" s="1"/>
      <c r="C404" s="174"/>
      <c r="D404" s="1"/>
      <c r="E404" s="1"/>
      <c r="F404" s="1"/>
      <c r="G404" s="1"/>
      <c r="H404" s="1"/>
    </row>
    <row r="405" spans="1:8">
      <c r="A405" s="1"/>
      <c r="B405" s="1"/>
      <c r="C405" s="174"/>
      <c r="D405" s="1"/>
      <c r="E405" s="1"/>
      <c r="F405" s="1"/>
      <c r="G405" s="1"/>
      <c r="H405" s="1"/>
    </row>
    <row r="406" spans="1:8">
      <c r="A406" s="1"/>
      <c r="B406" s="1"/>
      <c r="C406" s="174"/>
      <c r="D406" s="1"/>
      <c r="E406" s="1"/>
      <c r="F406" s="1"/>
      <c r="G406" s="1"/>
      <c r="H406" s="1"/>
    </row>
    <row r="407" spans="1:8">
      <c r="A407" s="1"/>
      <c r="B407" s="1"/>
      <c r="C407" s="174"/>
      <c r="D407" s="1"/>
      <c r="E407" s="1"/>
      <c r="F407" s="1"/>
      <c r="G407" s="1"/>
      <c r="H407" s="1"/>
    </row>
    <row r="408" spans="1:8">
      <c r="A408" s="1"/>
      <c r="B408" s="1"/>
      <c r="C408" s="174"/>
      <c r="D408" s="1"/>
      <c r="E408" s="1"/>
      <c r="F408" s="1"/>
      <c r="G408" s="1"/>
      <c r="H408" s="1"/>
    </row>
    <row r="409" spans="1:8">
      <c r="A409" s="1"/>
      <c r="B409" s="1"/>
      <c r="C409" s="174"/>
      <c r="D409" s="1"/>
      <c r="E409" s="1"/>
      <c r="F409" s="1"/>
      <c r="G409" s="1"/>
      <c r="H409" s="1"/>
    </row>
    <row r="410" spans="1:8">
      <c r="A410" s="1"/>
      <c r="B410" s="1"/>
      <c r="C410" s="174"/>
      <c r="D410" s="1"/>
      <c r="E410" s="1"/>
      <c r="F410" s="1"/>
      <c r="G410" s="1"/>
      <c r="H410" s="1"/>
    </row>
    <row r="411" spans="1:8">
      <c r="A411" s="1"/>
      <c r="B411" s="1"/>
      <c r="C411" s="174"/>
      <c r="D411" s="1"/>
      <c r="E411" s="1"/>
      <c r="F411" s="1"/>
      <c r="G411" s="1"/>
      <c r="H411" s="1"/>
    </row>
    <row r="412" spans="1:8">
      <c r="A412" s="1"/>
      <c r="B412" s="1"/>
      <c r="C412" s="174"/>
      <c r="D412" s="1"/>
      <c r="E412" s="1"/>
      <c r="F412" s="1"/>
      <c r="G412" s="1"/>
      <c r="H412" s="1"/>
    </row>
    <row r="413" spans="1:8">
      <c r="A413" s="1"/>
      <c r="B413" s="1"/>
      <c r="C413" s="174"/>
      <c r="D413" s="1"/>
      <c r="E413" s="1"/>
      <c r="F413" s="1"/>
      <c r="G413" s="1"/>
      <c r="H413" s="1"/>
    </row>
    <row r="414" spans="1:8">
      <c r="A414" s="1"/>
      <c r="B414" s="1"/>
      <c r="C414" s="174"/>
      <c r="D414" s="1"/>
      <c r="E414" s="1"/>
      <c r="F414" s="1"/>
      <c r="G414" s="1"/>
      <c r="H414" s="1"/>
    </row>
    <row r="415" spans="1:8">
      <c r="A415" s="1"/>
      <c r="B415" s="1"/>
      <c r="C415" s="174"/>
      <c r="D415" s="1"/>
      <c r="E415" s="1"/>
      <c r="F415" s="1"/>
      <c r="G415" s="1"/>
      <c r="H415" s="1"/>
    </row>
    <row r="416" spans="1:8">
      <c r="A416" s="1"/>
      <c r="B416" s="1"/>
      <c r="C416" s="174"/>
      <c r="D416" s="1"/>
      <c r="E416" s="1"/>
      <c r="F416" s="1"/>
      <c r="G416" s="1"/>
      <c r="H416" s="1"/>
    </row>
    <row r="417" spans="1:8">
      <c r="A417" s="1"/>
      <c r="B417" s="1"/>
      <c r="C417" s="174"/>
      <c r="D417" s="1"/>
      <c r="E417" s="1"/>
      <c r="F417" s="1"/>
      <c r="G417" s="1"/>
      <c r="H417" s="1"/>
    </row>
    <row r="418" spans="1:8">
      <c r="A418" s="1"/>
      <c r="B418" s="1"/>
      <c r="C418" s="174"/>
      <c r="D418" s="1"/>
      <c r="E418" s="1"/>
      <c r="F418" s="1"/>
      <c r="G418" s="1"/>
      <c r="H418" s="1"/>
    </row>
    <row r="419" spans="1:8">
      <c r="A419" s="1"/>
      <c r="B419" s="1"/>
      <c r="C419" s="174"/>
      <c r="D419" s="1"/>
      <c r="E419" s="1"/>
      <c r="F419" s="1"/>
      <c r="G419" s="1"/>
      <c r="H419" s="1"/>
    </row>
    <row r="420" spans="1:8">
      <c r="A420" s="1"/>
      <c r="B420" s="1"/>
      <c r="C420" s="174"/>
      <c r="D420" s="1"/>
      <c r="E420" s="1"/>
      <c r="F420" s="1"/>
      <c r="G420" s="1"/>
      <c r="H420" s="1"/>
    </row>
    <row r="421" spans="1:8">
      <c r="A421" s="1"/>
      <c r="B421" s="1"/>
      <c r="C421" s="174"/>
      <c r="D421" s="1"/>
      <c r="E421" s="1"/>
      <c r="F421" s="1"/>
      <c r="G421" s="1"/>
      <c r="H421" s="1"/>
    </row>
    <row r="422" spans="1:8">
      <c r="A422" s="1"/>
      <c r="B422" s="1"/>
      <c r="C422" s="174"/>
      <c r="D422" s="1"/>
      <c r="E422" s="1"/>
      <c r="F422" s="1"/>
      <c r="G422" s="1"/>
      <c r="H422" s="1"/>
    </row>
    <row r="423" spans="1:8">
      <c r="A423" s="1"/>
      <c r="B423" s="1"/>
      <c r="C423" s="174"/>
      <c r="D423" s="1"/>
      <c r="E423" s="1"/>
      <c r="F423" s="1"/>
      <c r="G423" s="1"/>
      <c r="H423" s="1"/>
    </row>
    <row r="424" spans="1:8">
      <c r="A424" s="1"/>
      <c r="B424" s="1"/>
      <c r="C424" s="174"/>
      <c r="D424" s="1"/>
      <c r="E424" s="1"/>
      <c r="F424" s="1"/>
      <c r="G424" s="1"/>
      <c r="H424" s="1"/>
    </row>
    <row r="425" spans="1:8">
      <c r="A425" s="1"/>
      <c r="B425" s="1"/>
      <c r="C425" s="174"/>
      <c r="D425" s="1"/>
      <c r="E425" s="1"/>
      <c r="F425" s="1"/>
      <c r="G425" s="1"/>
      <c r="H425" s="1"/>
    </row>
    <row r="426" spans="1:8">
      <c r="A426" s="1"/>
      <c r="B426" s="1"/>
      <c r="C426" s="174"/>
      <c r="D426" s="1"/>
      <c r="E426" s="1"/>
      <c r="F426" s="1"/>
      <c r="G426" s="1"/>
      <c r="H426" s="1"/>
    </row>
    <row r="427" spans="1:8">
      <c r="A427" s="1"/>
      <c r="B427" s="1"/>
      <c r="C427" s="174"/>
      <c r="D427" s="1"/>
      <c r="E427" s="1"/>
      <c r="F427" s="1"/>
      <c r="G427" s="1"/>
      <c r="H427" s="1"/>
    </row>
    <row r="428" spans="1:8">
      <c r="A428" s="1"/>
      <c r="B428" s="1"/>
      <c r="C428" s="174"/>
      <c r="D428" s="1"/>
      <c r="E428" s="1"/>
      <c r="F428" s="1"/>
      <c r="G428" s="1"/>
      <c r="H428" s="1"/>
    </row>
    <row r="429" spans="1:8">
      <c r="A429" s="1"/>
      <c r="B429" s="1"/>
      <c r="C429" s="174"/>
      <c r="D429" s="1"/>
      <c r="E429" s="1"/>
      <c r="F429" s="1"/>
      <c r="G429" s="1"/>
      <c r="H429" s="1"/>
    </row>
    <row r="430" spans="1:8">
      <c r="A430" s="1"/>
      <c r="B430" s="1"/>
      <c r="C430" s="174"/>
      <c r="D430" s="1"/>
      <c r="E430" s="1"/>
      <c r="F430" s="1"/>
      <c r="G430" s="1"/>
      <c r="H430" s="1"/>
    </row>
    <row r="431" spans="1:8">
      <c r="A431" s="1"/>
      <c r="B431" s="1"/>
      <c r="C431" s="174"/>
      <c r="D431" s="1"/>
      <c r="E431" s="1"/>
      <c r="F431" s="1"/>
      <c r="G431" s="1"/>
      <c r="H431" s="1"/>
    </row>
    <row r="432" spans="1:8">
      <c r="A432" s="1"/>
      <c r="B432" s="1"/>
      <c r="C432" s="174"/>
      <c r="D432" s="1"/>
      <c r="E432" s="1"/>
      <c r="F432" s="1"/>
      <c r="G432" s="1"/>
      <c r="H432" s="1"/>
    </row>
    <row r="433" spans="1:8">
      <c r="A433" s="1"/>
      <c r="B433" s="1"/>
      <c r="C433" s="174"/>
      <c r="D433" s="1"/>
      <c r="E433" s="1"/>
      <c r="F433" s="1"/>
      <c r="G433" s="1"/>
      <c r="H433" s="1"/>
    </row>
    <row r="434" spans="1:8">
      <c r="A434" s="1"/>
      <c r="B434" s="1"/>
      <c r="C434" s="174"/>
      <c r="D434" s="1"/>
      <c r="E434" s="1"/>
      <c r="F434" s="1"/>
      <c r="G434" s="1"/>
      <c r="H434" s="1"/>
    </row>
    <row r="435" spans="1:8">
      <c r="A435" s="1"/>
      <c r="B435" s="1"/>
      <c r="C435" s="174"/>
      <c r="D435" s="1"/>
      <c r="E435" s="1"/>
      <c r="F435" s="1"/>
      <c r="G435" s="1"/>
      <c r="H435" s="1"/>
    </row>
    <row r="436" spans="1:8">
      <c r="A436" s="1"/>
      <c r="B436" s="1"/>
      <c r="C436" s="174"/>
      <c r="D436" s="1"/>
      <c r="E436" s="1"/>
      <c r="F436" s="1"/>
      <c r="G436" s="1"/>
      <c r="H436" s="1"/>
    </row>
    <row r="437" spans="1:8">
      <c r="A437" s="1"/>
      <c r="B437" s="1"/>
      <c r="C437" s="174"/>
      <c r="D437" s="1"/>
      <c r="E437" s="1"/>
      <c r="F437" s="1"/>
      <c r="G437" s="1"/>
      <c r="H437" s="1"/>
    </row>
    <row r="438" spans="1:8">
      <c r="A438" s="1"/>
      <c r="B438" s="1"/>
      <c r="C438" s="174"/>
      <c r="D438" s="1"/>
      <c r="E438" s="1"/>
      <c r="F438" s="1"/>
      <c r="G438" s="1"/>
      <c r="H438" s="1"/>
    </row>
    <row r="439" spans="1:8">
      <c r="A439" s="1"/>
      <c r="B439" s="1"/>
      <c r="C439" s="174"/>
      <c r="D439" s="1"/>
      <c r="E439" s="1"/>
      <c r="F439" s="1"/>
      <c r="G439" s="1"/>
      <c r="H439" s="1"/>
    </row>
    <row r="440" spans="1:8">
      <c r="A440" s="1"/>
      <c r="B440" s="1"/>
      <c r="C440" s="174"/>
      <c r="D440" s="1"/>
      <c r="E440" s="1"/>
      <c r="F440" s="1"/>
      <c r="G440" s="1"/>
      <c r="H440" s="1"/>
    </row>
    <row r="441" spans="1:8">
      <c r="A441" s="1"/>
      <c r="B441" s="1"/>
      <c r="C441" s="174"/>
      <c r="D441" s="1"/>
      <c r="E441" s="1"/>
      <c r="F441" s="1"/>
      <c r="G441" s="1"/>
      <c r="H441" s="1"/>
    </row>
    <row r="442" spans="1:8">
      <c r="A442" s="1"/>
      <c r="B442" s="1"/>
      <c r="C442" s="174"/>
      <c r="D442" s="1"/>
      <c r="E442" s="1"/>
      <c r="F442" s="1"/>
      <c r="G442" s="1"/>
      <c r="H442" s="1"/>
    </row>
    <row r="443" spans="1:8">
      <c r="A443" s="1"/>
      <c r="B443" s="1"/>
      <c r="C443" s="174"/>
      <c r="D443" s="1"/>
      <c r="E443" s="1"/>
      <c r="F443" s="1"/>
      <c r="G443" s="1"/>
      <c r="H443" s="1"/>
    </row>
    <row r="444" spans="1:8">
      <c r="A444" s="1"/>
      <c r="B444" s="1"/>
      <c r="C444" s="174"/>
      <c r="D444" s="1"/>
      <c r="E444" s="1"/>
      <c r="F444" s="1"/>
      <c r="G444" s="1"/>
      <c r="H444" s="1"/>
    </row>
    <row r="445" spans="1:8">
      <c r="A445" s="1"/>
      <c r="B445" s="1"/>
      <c r="C445" s="174"/>
      <c r="D445" s="1"/>
      <c r="E445" s="1"/>
      <c r="F445" s="1"/>
      <c r="G445" s="1"/>
      <c r="H445" s="1"/>
    </row>
    <row r="446" spans="1:8">
      <c r="A446" s="1"/>
      <c r="B446" s="1"/>
      <c r="C446" s="174"/>
      <c r="D446" s="1"/>
      <c r="E446" s="1"/>
      <c r="F446" s="1"/>
      <c r="G446" s="1"/>
      <c r="H446" s="1"/>
    </row>
    <row r="447" spans="1:8">
      <c r="A447" s="1"/>
      <c r="B447" s="1"/>
      <c r="C447" s="174"/>
      <c r="D447" s="1"/>
      <c r="E447" s="1"/>
      <c r="F447" s="1"/>
      <c r="G447" s="1"/>
      <c r="H447" s="1"/>
    </row>
    <row r="448" spans="1:8">
      <c r="A448" s="1"/>
      <c r="B448" s="1"/>
      <c r="C448" s="174"/>
      <c r="D448" s="1"/>
      <c r="E448" s="1"/>
      <c r="F448" s="1"/>
      <c r="G448" s="1"/>
      <c r="H448" s="1"/>
    </row>
    <row r="449" spans="1:8">
      <c r="A449" s="1"/>
      <c r="B449" s="1"/>
      <c r="C449" s="174"/>
      <c r="D449" s="1"/>
      <c r="E449" s="1"/>
      <c r="F449" s="1"/>
      <c r="G449" s="1"/>
      <c r="H449" s="1"/>
    </row>
    <row r="450" spans="1:8">
      <c r="A450" s="1"/>
      <c r="B450" s="1"/>
      <c r="C450" s="174"/>
      <c r="D450" s="1"/>
      <c r="E450" s="1"/>
      <c r="F450" s="1"/>
      <c r="G450" s="1"/>
      <c r="H450" s="1"/>
    </row>
    <row r="451" spans="1:8">
      <c r="A451" s="1"/>
      <c r="B451" s="1"/>
      <c r="C451" s="174"/>
      <c r="D451" s="1"/>
      <c r="E451" s="1"/>
      <c r="F451" s="1"/>
      <c r="G451" s="1"/>
      <c r="H451" s="1"/>
    </row>
    <row r="452" spans="1:8">
      <c r="A452" s="1"/>
      <c r="B452" s="1"/>
      <c r="C452" s="174"/>
      <c r="D452" s="1"/>
      <c r="E452" s="1"/>
      <c r="F452" s="1"/>
      <c r="G452" s="1"/>
      <c r="H452" s="1"/>
    </row>
    <row r="453" spans="1:8">
      <c r="A453" s="1"/>
      <c r="B453" s="1"/>
      <c r="C453" s="174"/>
      <c r="D453" s="1"/>
      <c r="E453" s="1"/>
      <c r="F453" s="1"/>
      <c r="G453" s="1"/>
      <c r="H453" s="1"/>
    </row>
    <row r="454" spans="1:8">
      <c r="A454" s="1"/>
      <c r="B454" s="1"/>
      <c r="C454" s="174"/>
      <c r="D454" s="1"/>
      <c r="E454" s="1"/>
      <c r="F454" s="1"/>
      <c r="G454" s="1"/>
      <c r="H454" s="1"/>
    </row>
    <row r="455" spans="1:8">
      <c r="A455" s="1"/>
      <c r="B455" s="1"/>
      <c r="C455" s="174"/>
      <c r="D455" s="1"/>
      <c r="E455" s="1"/>
      <c r="F455" s="1"/>
      <c r="G455" s="1"/>
      <c r="H455" s="1"/>
    </row>
    <row r="456" spans="1:8">
      <c r="A456" s="1"/>
      <c r="B456" s="1"/>
      <c r="C456" s="174"/>
      <c r="D456" s="1"/>
      <c r="E456" s="1"/>
      <c r="F456" s="1"/>
      <c r="G456" s="1"/>
      <c r="H456" s="1"/>
    </row>
    <row r="457" spans="1:8">
      <c r="A457" s="1"/>
      <c r="B457" s="1"/>
      <c r="C457" s="174"/>
      <c r="D457" s="1"/>
      <c r="E457" s="1"/>
      <c r="F457" s="1"/>
      <c r="G457" s="1"/>
      <c r="H457" s="1"/>
    </row>
    <row r="458" spans="1:8">
      <c r="A458" s="1"/>
      <c r="B458" s="1"/>
      <c r="C458" s="174"/>
      <c r="D458" s="1"/>
      <c r="E458" s="1"/>
      <c r="F458" s="1"/>
      <c r="G458" s="1"/>
      <c r="H458" s="1"/>
    </row>
    <row r="459" spans="1:8">
      <c r="A459" s="1"/>
      <c r="B459" s="1"/>
      <c r="C459" s="174"/>
      <c r="D459" s="1"/>
      <c r="E459" s="1"/>
      <c r="F459" s="1"/>
      <c r="G459" s="1"/>
      <c r="H459" s="1"/>
    </row>
    <row r="460" spans="1:8">
      <c r="A460" s="1"/>
      <c r="B460" s="1"/>
      <c r="C460" s="174"/>
      <c r="D460" s="1"/>
      <c r="E460" s="1"/>
      <c r="F460" s="1"/>
      <c r="G460" s="1"/>
      <c r="H460" s="1"/>
    </row>
    <row r="461" spans="1:8">
      <c r="A461" s="1"/>
      <c r="B461" s="1"/>
      <c r="C461" s="174"/>
      <c r="D461" s="1"/>
      <c r="E461" s="1"/>
      <c r="F461" s="1"/>
      <c r="G461" s="1"/>
      <c r="H461" s="1"/>
    </row>
    <row r="462" spans="1:8">
      <c r="A462" s="1"/>
      <c r="B462" s="1"/>
      <c r="C462" s="174"/>
      <c r="D462" s="1"/>
      <c r="E462" s="1"/>
      <c r="F462" s="1"/>
      <c r="G462" s="1"/>
      <c r="H462" s="1"/>
    </row>
    <row r="463" spans="1:8">
      <c r="A463" s="1"/>
      <c r="B463" s="1"/>
      <c r="C463" s="174"/>
      <c r="D463" s="1"/>
      <c r="E463" s="1"/>
      <c r="F463" s="1"/>
      <c r="G463" s="1"/>
      <c r="H463" s="1"/>
    </row>
    <row r="464" spans="1:8">
      <c r="A464" s="1"/>
      <c r="B464" s="1"/>
      <c r="C464" s="174"/>
      <c r="D464" s="1"/>
      <c r="E464" s="1"/>
      <c r="F464" s="1"/>
      <c r="G464" s="1"/>
      <c r="H464" s="1"/>
    </row>
    <row r="465" spans="1:8">
      <c r="A465" s="1"/>
      <c r="B465" s="1"/>
      <c r="C465" s="174"/>
      <c r="D465" s="1"/>
      <c r="E465" s="1"/>
      <c r="F465" s="1"/>
      <c r="G465" s="1"/>
      <c r="H465" s="1"/>
    </row>
    <row r="466" spans="1:8">
      <c r="A466" s="1"/>
      <c r="B466" s="1"/>
      <c r="C466" s="174"/>
      <c r="D466" s="1"/>
      <c r="E466" s="1"/>
      <c r="F466" s="1"/>
      <c r="G466" s="1"/>
      <c r="H466" s="1"/>
    </row>
    <row r="467" spans="1:8">
      <c r="A467" s="1"/>
      <c r="B467" s="1"/>
      <c r="C467" s="174"/>
      <c r="D467" s="1"/>
      <c r="E467" s="1"/>
      <c r="F467" s="1"/>
      <c r="G467" s="1"/>
      <c r="H467" s="1"/>
    </row>
    <row r="468" spans="1:8">
      <c r="A468" s="1"/>
      <c r="B468" s="1"/>
      <c r="C468" s="174"/>
      <c r="D468" s="1"/>
      <c r="E468" s="1"/>
      <c r="F468" s="1"/>
      <c r="G468" s="1"/>
      <c r="H468" s="1"/>
    </row>
    <row r="469" spans="1:8">
      <c r="A469" s="1"/>
      <c r="B469" s="1"/>
      <c r="C469" s="174"/>
      <c r="D469" s="1"/>
      <c r="E469" s="1"/>
      <c r="F469" s="1"/>
      <c r="G469" s="1"/>
      <c r="H469" s="1"/>
    </row>
    <row r="470" spans="1:8">
      <c r="A470" s="1"/>
      <c r="B470" s="1"/>
      <c r="C470" s="174"/>
      <c r="D470" s="1"/>
      <c r="E470" s="1"/>
      <c r="F470" s="1"/>
      <c r="G470" s="1"/>
      <c r="H470" s="1"/>
    </row>
    <row r="471" spans="1:8">
      <c r="A471" s="1"/>
      <c r="B471" s="1"/>
      <c r="C471" s="174"/>
      <c r="D471" s="1"/>
      <c r="E471" s="1"/>
      <c r="F471" s="1"/>
      <c r="G471" s="1"/>
      <c r="H471" s="1"/>
    </row>
    <row r="472" spans="1:8">
      <c r="A472" s="1"/>
      <c r="B472" s="1"/>
      <c r="C472" s="174"/>
      <c r="D472" s="1"/>
      <c r="E472" s="1"/>
      <c r="F472" s="1"/>
      <c r="G472" s="1"/>
      <c r="H472" s="1"/>
    </row>
    <row r="473" spans="1:8">
      <c r="A473" s="1"/>
      <c r="B473" s="1"/>
      <c r="C473" s="174"/>
      <c r="D473" s="1"/>
      <c r="E473" s="1"/>
      <c r="F473" s="1"/>
      <c r="G473" s="1"/>
      <c r="H473" s="1"/>
    </row>
    <row r="474" spans="1:8">
      <c r="A474" s="1"/>
      <c r="B474" s="1"/>
      <c r="C474" s="174"/>
      <c r="D474" s="1"/>
      <c r="E474" s="1"/>
      <c r="F474" s="1"/>
      <c r="G474" s="1"/>
      <c r="H474" s="1"/>
    </row>
    <row r="475" spans="1:8">
      <c r="A475" s="1"/>
      <c r="B475" s="1"/>
      <c r="C475" s="174"/>
      <c r="D475" s="1"/>
      <c r="E475" s="1"/>
      <c r="F475" s="1"/>
      <c r="G475" s="1"/>
      <c r="H475" s="1"/>
    </row>
    <row r="476" spans="1:8">
      <c r="A476" s="1"/>
      <c r="B476" s="1"/>
      <c r="C476" s="174"/>
      <c r="D476" s="1"/>
      <c r="E476" s="1"/>
      <c r="F476" s="1"/>
      <c r="G476" s="1"/>
      <c r="H476" s="1"/>
    </row>
    <row r="477" spans="1:8">
      <c r="A477" s="1"/>
      <c r="B477" s="1"/>
      <c r="C477" s="174"/>
      <c r="D477" s="1"/>
      <c r="E477" s="1"/>
      <c r="F477" s="1"/>
      <c r="G477" s="1"/>
      <c r="H477" s="1"/>
    </row>
    <row r="478" spans="1:8">
      <c r="A478" s="1"/>
      <c r="B478" s="1"/>
      <c r="C478" s="174"/>
      <c r="D478" s="1"/>
      <c r="E478" s="1"/>
      <c r="F478" s="1"/>
      <c r="G478" s="1"/>
      <c r="H478" s="1"/>
    </row>
    <row r="479" spans="1:8">
      <c r="A479" s="1"/>
      <c r="B479" s="1"/>
      <c r="C479" s="174"/>
      <c r="D479" s="1"/>
      <c r="E479" s="1"/>
      <c r="F479" s="1"/>
      <c r="G479" s="1"/>
      <c r="H479" s="1"/>
    </row>
    <row r="480" spans="1:8">
      <c r="A480" s="1"/>
      <c r="B480" s="1"/>
      <c r="C480" s="174"/>
      <c r="D480" s="1"/>
      <c r="E480" s="1"/>
      <c r="F480" s="1"/>
      <c r="G480" s="1"/>
      <c r="H480" s="1"/>
    </row>
    <row r="481" spans="1:8">
      <c r="A481" s="1"/>
      <c r="B481" s="1"/>
      <c r="C481" s="174"/>
      <c r="D481" s="1"/>
      <c r="E481" s="1"/>
      <c r="F481" s="1"/>
      <c r="G481" s="1"/>
      <c r="H481" s="1"/>
    </row>
    <row r="482" spans="1:8">
      <c r="A482" s="1"/>
      <c r="B482" s="1"/>
      <c r="C482" s="174"/>
      <c r="D482" s="1"/>
      <c r="E482" s="1"/>
      <c r="F482" s="1"/>
      <c r="G482" s="1"/>
      <c r="H482" s="1"/>
    </row>
    <row r="483" spans="1:8">
      <c r="A483" s="1"/>
      <c r="B483" s="1"/>
      <c r="C483" s="174"/>
      <c r="D483" s="1"/>
      <c r="E483" s="1"/>
      <c r="F483" s="1"/>
      <c r="G483" s="1"/>
      <c r="H483" s="1"/>
    </row>
    <row r="484" spans="1:8">
      <c r="A484" s="1"/>
      <c r="B484" s="1"/>
      <c r="C484" s="174"/>
      <c r="D484" s="1"/>
      <c r="E484" s="1"/>
      <c r="F484" s="1"/>
      <c r="G484" s="1"/>
      <c r="H484" s="1"/>
    </row>
    <row r="485" spans="1:8">
      <c r="A485" s="1"/>
      <c r="B485" s="1"/>
      <c r="C485" s="174"/>
      <c r="D485" s="1"/>
      <c r="E485" s="1"/>
      <c r="F485" s="1"/>
      <c r="G485" s="1"/>
      <c r="H485" s="1"/>
    </row>
    <row r="486" spans="1:8">
      <c r="A486" s="1"/>
      <c r="B486" s="1"/>
      <c r="C486" s="174"/>
      <c r="D486" s="1"/>
      <c r="E486" s="1"/>
      <c r="F486" s="1"/>
      <c r="G486" s="1"/>
      <c r="H486" s="1"/>
    </row>
    <row r="487" spans="1:8">
      <c r="A487" s="1"/>
      <c r="B487" s="1"/>
      <c r="C487" s="174"/>
      <c r="D487" s="1"/>
      <c r="E487" s="1"/>
      <c r="F487" s="1"/>
      <c r="G487" s="1"/>
      <c r="H487" s="1"/>
    </row>
    <row r="488" spans="1:8">
      <c r="A488" s="1"/>
      <c r="B488" s="1"/>
      <c r="C488" s="174"/>
      <c r="D488" s="1"/>
      <c r="E488" s="1"/>
      <c r="F488" s="1"/>
      <c r="G488" s="1"/>
      <c r="H488" s="1"/>
    </row>
    <row r="489" spans="1:8">
      <c r="A489" s="1"/>
      <c r="B489" s="1"/>
      <c r="C489" s="174"/>
      <c r="D489" s="1"/>
      <c r="E489" s="1"/>
      <c r="F489" s="1"/>
      <c r="G489" s="1"/>
      <c r="H489" s="1"/>
    </row>
    <row r="490" spans="1:8">
      <c r="A490" s="1"/>
      <c r="B490" s="1"/>
      <c r="C490" s="174"/>
      <c r="D490" s="1"/>
      <c r="E490" s="1"/>
      <c r="F490" s="1"/>
      <c r="G490" s="1"/>
      <c r="H490" s="1"/>
    </row>
    <row r="491" spans="1:8">
      <c r="A491" s="1"/>
      <c r="B491" s="1"/>
      <c r="C491" s="174"/>
      <c r="D491" s="1"/>
      <c r="E491" s="1"/>
      <c r="F491" s="1"/>
      <c r="G491" s="1"/>
      <c r="H491" s="1"/>
    </row>
    <row r="492" spans="1:8">
      <c r="A492" s="1"/>
      <c r="B492" s="1"/>
      <c r="C492" s="174"/>
      <c r="D492" s="1"/>
      <c r="E492" s="1"/>
      <c r="F492" s="1"/>
      <c r="G492" s="1"/>
      <c r="H492" s="1"/>
    </row>
    <row r="493" spans="1:8">
      <c r="A493" s="1"/>
      <c r="B493" s="1"/>
      <c r="C493" s="174"/>
      <c r="D493" s="1"/>
      <c r="E493" s="1"/>
      <c r="F493" s="1"/>
      <c r="G493" s="1"/>
      <c r="H493" s="1"/>
    </row>
    <row r="494" spans="1:8">
      <c r="A494" s="1"/>
      <c r="B494" s="1"/>
      <c r="C494" s="174"/>
      <c r="D494" s="1"/>
      <c r="E494" s="1"/>
      <c r="F494" s="1"/>
      <c r="G494" s="1"/>
      <c r="H494" s="1"/>
    </row>
    <row r="495" spans="1:8">
      <c r="A495" s="1"/>
      <c r="B495" s="1"/>
      <c r="C495" s="174"/>
      <c r="D495" s="1"/>
      <c r="E495" s="1"/>
      <c r="F495" s="1"/>
      <c r="G495" s="1"/>
      <c r="H495" s="1"/>
    </row>
    <row r="496" spans="1:8">
      <c r="A496" s="1"/>
      <c r="B496" s="1"/>
      <c r="C496" s="174"/>
      <c r="D496" s="1"/>
      <c r="E496" s="1"/>
      <c r="F496" s="1"/>
      <c r="G496" s="1"/>
      <c r="H496" s="1"/>
    </row>
    <row r="497" spans="1:8">
      <c r="A497" s="1"/>
      <c r="B497" s="1"/>
      <c r="C497" s="174"/>
      <c r="D497" s="1"/>
      <c r="E497" s="1"/>
      <c r="F497" s="1"/>
      <c r="G497" s="1"/>
      <c r="H497" s="1"/>
    </row>
    <row r="498" spans="1:8">
      <c r="A498" s="1"/>
      <c r="B498" s="1"/>
      <c r="C498" s="174"/>
      <c r="D498" s="1"/>
      <c r="E498" s="1"/>
      <c r="F498" s="1"/>
      <c r="G498" s="1"/>
      <c r="H498" s="1"/>
    </row>
    <row r="499" spans="1:8">
      <c r="A499" s="1"/>
      <c r="B499" s="1"/>
      <c r="C499" s="174"/>
      <c r="D499" s="1"/>
      <c r="E499" s="1"/>
      <c r="F499" s="1"/>
      <c r="G499" s="1"/>
      <c r="H499" s="1"/>
    </row>
    <row r="500" spans="1:8">
      <c r="A500" s="1"/>
      <c r="B500" s="1"/>
      <c r="C500" s="174"/>
      <c r="D500" s="1"/>
      <c r="E500" s="1"/>
      <c r="F500" s="1"/>
      <c r="G500" s="1"/>
      <c r="H500" s="1"/>
    </row>
    <row r="501" spans="1:8">
      <c r="A501" s="1"/>
      <c r="B501" s="1"/>
      <c r="C501" s="174"/>
      <c r="D501" s="1"/>
      <c r="E501" s="1"/>
      <c r="F501" s="1"/>
      <c r="G501" s="1"/>
      <c r="H501" s="1"/>
    </row>
    <row r="502" spans="1:8">
      <c r="A502" s="1"/>
      <c r="B502" s="1"/>
      <c r="C502" s="174"/>
      <c r="D502" s="1"/>
      <c r="E502" s="1"/>
      <c r="F502" s="1"/>
      <c r="G502" s="1"/>
      <c r="H502" s="1"/>
    </row>
    <row r="503" spans="1:8">
      <c r="A503" s="1"/>
      <c r="B503" s="1"/>
      <c r="C503" s="174"/>
      <c r="D503" s="1"/>
      <c r="E503" s="1"/>
      <c r="F503" s="1"/>
      <c r="G503" s="1"/>
      <c r="H503" s="1"/>
    </row>
    <row r="504" spans="1:8">
      <c r="A504" s="1"/>
      <c r="B504" s="1"/>
      <c r="C504" s="174"/>
      <c r="D504" s="1"/>
      <c r="E504" s="1"/>
      <c r="F504" s="1"/>
      <c r="G504" s="1"/>
      <c r="H504" s="1"/>
    </row>
    <row r="505" spans="1:8">
      <c r="A505" s="1"/>
      <c r="B505" s="1"/>
      <c r="C505" s="174"/>
      <c r="D505" s="1"/>
      <c r="E505" s="1"/>
      <c r="F505" s="1"/>
      <c r="G505" s="1"/>
      <c r="H505" s="1"/>
    </row>
    <row r="506" spans="1:8">
      <c r="A506" s="1"/>
      <c r="B506" s="1"/>
      <c r="C506" s="174"/>
      <c r="D506" s="1"/>
      <c r="E506" s="1"/>
      <c r="F506" s="1"/>
      <c r="G506" s="1"/>
      <c r="H506" s="1"/>
    </row>
    <row r="507" spans="1:8">
      <c r="A507" s="1"/>
      <c r="B507" s="1"/>
      <c r="C507" s="174"/>
      <c r="D507" s="1"/>
      <c r="E507" s="1"/>
      <c r="F507" s="1"/>
      <c r="G507" s="1"/>
      <c r="H507" s="1"/>
    </row>
    <row r="508" spans="1:8">
      <c r="A508" s="1"/>
      <c r="B508" s="1"/>
      <c r="C508" s="174"/>
      <c r="D508" s="1"/>
      <c r="E508" s="1"/>
      <c r="F508" s="1"/>
      <c r="G508" s="1"/>
      <c r="H508" s="1"/>
    </row>
    <row r="509" spans="1:8">
      <c r="A509" s="1"/>
      <c r="B509" s="1"/>
      <c r="C509" s="174"/>
      <c r="D509" s="1"/>
      <c r="E509" s="1"/>
      <c r="F509" s="1"/>
      <c r="G509" s="1"/>
      <c r="H509" s="1"/>
    </row>
    <row r="510" spans="1:8">
      <c r="A510" s="1"/>
      <c r="B510" s="1"/>
      <c r="C510" s="174"/>
      <c r="D510" s="1"/>
      <c r="E510" s="1"/>
      <c r="F510" s="1"/>
      <c r="G510" s="1"/>
      <c r="H510" s="1"/>
    </row>
    <row r="511" spans="1:8">
      <c r="A511" s="1"/>
      <c r="B511" s="1"/>
      <c r="C511" s="174"/>
      <c r="D511" s="1"/>
      <c r="E511" s="1"/>
      <c r="F511" s="1"/>
      <c r="G511" s="1"/>
      <c r="H511" s="1"/>
    </row>
    <row r="512" spans="1:8">
      <c r="A512" s="1"/>
      <c r="B512" s="1"/>
      <c r="C512" s="174"/>
      <c r="D512" s="1"/>
      <c r="E512" s="1"/>
      <c r="F512" s="1"/>
      <c r="G512" s="1"/>
      <c r="H512" s="1"/>
    </row>
    <row r="513" spans="1:8">
      <c r="A513" s="1"/>
      <c r="B513" s="1"/>
      <c r="C513" s="174"/>
      <c r="D513" s="1"/>
      <c r="E513" s="1"/>
      <c r="F513" s="1"/>
      <c r="G513" s="1"/>
      <c r="H513" s="1"/>
    </row>
    <row r="514" spans="1:8">
      <c r="A514" s="1"/>
      <c r="B514" s="1"/>
      <c r="C514" s="174"/>
      <c r="D514" s="1"/>
      <c r="E514" s="1"/>
      <c r="F514" s="1"/>
      <c r="G514" s="1"/>
      <c r="H514" s="1"/>
    </row>
    <row r="515" spans="1:8">
      <c r="A515" s="1"/>
      <c r="B515" s="1"/>
      <c r="C515" s="174"/>
      <c r="D515" s="1"/>
      <c r="E515" s="1"/>
      <c r="F515" s="1"/>
      <c r="G515" s="1"/>
      <c r="H515" s="1"/>
    </row>
    <row r="516" spans="1:8">
      <c r="A516" s="1"/>
      <c r="B516" s="1"/>
      <c r="C516" s="174"/>
      <c r="D516" s="1"/>
      <c r="E516" s="1"/>
      <c r="F516" s="1"/>
      <c r="G516" s="1"/>
      <c r="H516" s="1"/>
    </row>
    <row r="517" spans="1:8">
      <c r="A517" s="1"/>
      <c r="B517" s="1"/>
      <c r="C517" s="174"/>
      <c r="D517" s="1"/>
      <c r="E517" s="1"/>
      <c r="F517" s="1"/>
      <c r="G517" s="1"/>
      <c r="H517" s="1"/>
    </row>
    <row r="518" spans="1:8">
      <c r="A518" s="1"/>
      <c r="B518" s="1"/>
      <c r="C518" s="174"/>
      <c r="D518" s="1"/>
      <c r="E518" s="1"/>
      <c r="F518" s="1"/>
      <c r="G518" s="1"/>
      <c r="H518" s="1"/>
    </row>
    <row r="519" spans="1:8">
      <c r="A519" s="1"/>
      <c r="B519" s="1"/>
      <c r="C519" s="174"/>
      <c r="D519" s="1"/>
      <c r="E519" s="1"/>
      <c r="F519" s="1"/>
      <c r="G519" s="1"/>
      <c r="H519" s="1"/>
    </row>
    <row r="520" spans="1:8">
      <c r="A520" s="1"/>
      <c r="B520" s="1"/>
      <c r="C520" s="174"/>
      <c r="D520" s="1"/>
      <c r="E520" s="1"/>
      <c r="F520" s="1"/>
      <c r="G520" s="1"/>
      <c r="H520" s="1"/>
    </row>
    <row r="521" spans="1:8">
      <c r="A521" s="1"/>
      <c r="B521" s="1"/>
      <c r="C521" s="174"/>
      <c r="D521" s="1"/>
      <c r="E521" s="1"/>
      <c r="F521" s="1"/>
      <c r="G521" s="1"/>
      <c r="H521" s="1"/>
    </row>
    <row r="522" spans="1:8">
      <c r="A522" s="1"/>
      <c r="B522" s="1"/>
      <c r="C522" s="174"/>
      <c r="D522" s="1"/>
      <c r="E522" s="1"/>
      <c r="F522" s="1"/>
      <c r="G522" s="1"/>
      <c r="H522" s="1"/>
    </row>
    <row r="523" spans="1:8">
      <c r="A523" s="1"/>
      <c r="B523" s="1"/>
      <c r="C523" s="174"/>
      <c r="D523" s="1"/>
      <c r="E523" s="1"/>
      <c r="F523" s="1"/>
      <c r="G523" s="1"/>
      <c r="H523" s="1"/>
    </row>
    <row r="524" spans="1:8">
      <c r="A524" s="1"/>
      <c r="B524" s="1"/>
      <c r="C524" s="174"/>
      <c r="D524" s="1"/>
      <c r="E524" s="1"/>
      <c r="F524" s="1"/>
      <c r="G524" s="1"/>
      <c r="H524" s="1"/>
    </row>
    <row r="525" spans="1:8">
      <c r="A525" s="1"/>
      <c r="B525" s="1"/>
      <c r="C525" s="174"/>
      <c r="D525" s="1"/>
      <c r="E525" s="1"/>
      <c r="F525" s="1"/>
      <c r="G525" s="1"/>
      <c r="H525" s="1"/>
    </row>
    <row r="526" spans="1:8">
      <c r="A526" s="1"/>
      <c r="B526" s="1"/>
      <c r="C526" s="174"/>
      <c r="D526" s="1"/>
      <c r="E526" s="1"/>
      <c r="F526" s="1"/>
      <c r="G526" s="1"/>
      <c r="H526" s="1"/>
    </row>
    <row r="527" spans="1:8">
      <c r="A527" s="1"/>
      <c r="B527" s="1"/>
      <c r="C527" s="174"/>
      <c r="D527" s="1"/>
      <c r="E527" s="1"/>
      <c r="F527" s="1"/>
      <c r="G527" s="1"/>
      <c r="H527" s="1"/>
    </row>
    <row r="528" spans="1:8">
      <c r="A528" s="1"/>
      <c r="B528" s="1"/>
      <c r="C528" s="174"/>
      <c r="D528" s="1"/>
      <c r="E528" s="1"/>
      <c r="F528" s="1"/>
      <c r="G528" s="1"/>
      <c r="H528" s="1"/>
    </row>
    <row r="529" spans="1:8">
      <c r="A529" s="1"/>
      <c r="B529" s="1"/>
      <c r="C529" s="174"/>
      <c r="D529" s="1"/>
      <c r="E529" s="1"/>
      <c r="F529" s="1"/>
      <c r="G529" s="1"/>
      <c r="H529" s="1"/>
    </row>
    <row r="530" spans="1:8">
      <c r="A530" s="1"/>
      <c r="B530" s="1"/>
      <c r="C530" s="174"/>
      <c r="D530" s="1"/>
      <c r="E530" s="1"/>
      <c r="F530" s="1"/>
      <c r="G530" s="1"/>
      <c r="H530" s="1"/>
    </row>
    <row r="531" spans="1:8">
      <c r="A531" s="1"/>
      <c r="B531" s="1"/>
      <c r="C531" s="174"/>
      <c r="D531" s="1"/>
      <c r="E531" s="1"/>
      <c r="F531" s="1"/>
      <c r="G531" s="1"/>
      <c r="H531" s="1"/>
    </row>
    <row r="532" spans="1:8">
      <c r="A532" s="1"/>
      <c r="B532" s="1"/>
      <c r="C532" s="174"/>
      <c r="D532" s="1"/>
      <c r="E532" s="1"/>
      <c r="F532" s="1"/>
      <c r="G532" s="1"/>
      <c r="H532" s="1"/>
    </row>
    <row r="533" spans="1:8">
      <c r="A533" s="1"/>
      <c r="B533" s="1"/>
      <c r="C533" s="174"/>
      <c r="D533" s="1"/>
      <c r="E533" s="1"/>
      <c r="F533" s="1"/>
      <c r="G533" s="1"/>
      <c r="H533" s="1"/>
    </row>
    <row r="534" spans="1:8">
      <c r="A534" s="1"/>
      <c r="B534" s="1"/>
      <c r="C534" s="174"/>
      <c r="D534" s="1"/>
      <c r="E534" s="1"/>
      <c r="F534" s="1"/>
      <c r="G534" s="1"/>
      <c r="H534" s="1"/>
    </row>
    <row r="535" spans="1:8">
      <c r="A535" s="1"/>
      <c r="B535" s="1"/>
      <c r="C535" s="174"/>
      <c r="D535" s="1"/>
      <c r="E535" s="1"/>
      <c r="F535" s="1"/>
      <c r="G535" s="1"/>
      <c r="H535" s="1"/>
    </row>
    <row r="536" spans="1:8">
      <c r="A536" s="1"/>
      <c r="B536" s="1"/>
      <c r="C536" s="174"/>
      <c r="D536" s="1"/>
      <c r="E536" s="1"/>
      <c r="F536" s="1"/>
      <c r="G536" s="1"/>
      <c r="H536" s="1"/>
    </row>
    <row r="537" spans="1:8">
      <c r="A537" s="1"/>
      <c r="B537" s="1"/>
      <c r="C537" s="174"/>
      <c r="D537" s="1"/>
      <c r="E537" s="1"/>
      <c r="F537" s="1"/>
      <c r="G537" s="1"/>
      <c r="H537" s="1"/>
    </row>
    <row r="538" spans="1:8">
      <c r="A538" s="1"/>
      <c r="B538" s="1"/>
      <c r="C538" s="174"/>
      <c r="D538" s="1"/>
      <c r="E538" s="1"/>
      <c r="F538" s="1"/>
      <c r="G538" s="1"/>
      <c r="H538" s="1"/>
    </row>
    <row r="539" spans="1:8">
      <c r="A539" s="1"/>
      <c r="B539" s="1"/>
      <c r="C539" s="174"/>
      <c r="D539" s="1"/>
      <c r="E539" s="1"/>
      <c r="F539" s="1"/>
      <c r="G539" s="1"/>
      <c r="H539" s="1"/>
    </row>
    <row r="540" spans="1:8">
      <c r="A540" s="1"/>
      <c r="B540" s="1"/>
      <c r="C540" s="174"/>
      <c r="D540" s="1"/>
      <c r="E540" s="1"/>
      <c r="F540" s="1"/>
      <c r="G540" s="1"/>
      <c r="H540" s="1"/>
    </row>
    <row r="541" spans="1:8">
      <c r="A541" s="1"/>
      <c r="B541" s="1"/>
      <c r="C541" s="174"/>
      <c r="D541" s="1"/>
      <c r="E541" s="1"/>
      <c r="F541" s="1"/>
      <c r="G541" s="1"/>
      <c r="H541" s="1"/>
    </row>
    <row r="542" spans="1:8">
      <c r="A542" s="1"/>
      <c r="B542" s="1"/>
      <c r="C542" s="174"/>
      <c r="D542" s="1"/>
      <c r="E542" s="1"/>
      <c r="F542" s="1"/>
      <c r="G542" s="1"/>
      <c r="H542" s="1"/>
    </row>
    <row r="543" spans="1:8">
      <c r="A543" s="1"/>
      <c r="B543" s="1"/>
      <c r="C543" s="174"/>
      <c r="D543" s="1"/>
      <c r="E543" s="1"/>
      <c r="F543" s="1"/>
      <c r="G543" s="1"/>
      <c r="H543" s="1"/>
    </row>
    <row r="544" spans="1:8">
      <c r="A544" s="1"/>
      <c r="B544" s="1"/>
      <c r="C544" s="174"/>
      <c r="D544" s="1"/>
      <c r="E544" s="1"/>
      <c r="F544" s="1"/>
      <c r="G544" s="1"/>
      <c r="H544" s="1"/>
    </row>
    <row r="545" spans="1:8">
      <c r="A545" s="1"/>
      <c r="B545" s="1"/>
      <c r="C545" s="174"/>
      <c r="D545" s="1"/>
      <c r="E545" s="1"/>
      <c r="F545" s="1"/>
      <c r="G545" s="1"/>
      <c r="H545" s="1"/>
    </row>
    <row r="546" spans="1:8">
      <c r="A546" s="1"/>
      <c r="B546" s="1"/>
      <c r="C546" s="174"/>
      <c r="D546" s="1"/>
      <c r="E546" s="1"/>
      <c r="F546" s="1"/>
      <c r="G546" s="1"/>
      <c r="H546" s="1"/>
    </row>
    <row r="547" spans="1:8">
      <c r="A547" s="1"/>
      <c r="B547" s="1"/>
      <c r="C547" s="174"/>
      <c r="D547" s="1"/>
      <c r="E547" s="1"/>
      <c r="F547" s="1"/>
      <c r="G547" s="1"/>
      <c r="H547" s="1"/>
    </row>
    <row r="548" spans="1:8">
      <c r="A548" s="1"/>
      <c r="B548" s="1"/>
      <c r="C548" s="174"/>
      <c r="D548" s="1"/>
      <c r="E548" s="1"/>
      <c r="F548" s="1"/>
      <c r="G548" s="1"/>
      <c r="H548" s="1"/>
    </row>
    <row r="549" spans="1:8">
      <c r="A549" s="1"/>
      <c r="B549" s="1"/>
      <c r="C549" s="174"/>
      <c r="D549" s="1"/>
      <c r="E549" s="1"/>
      <c r="F549" s="1"/>
      <c r="G549" s="1"/>
      <c r="H549" s="1"/>
    </row>
    <row r="550" spans="1:8">
      <c r="A550" s="1"/>
      <c r="B550" s="1"/>
      <c r="C550" s="174"/>
      <c r="D550" s="1"/>
      <c r="E550" s="1"/>
      <c r="F550" s="1"/>
      <c r="G550" s="1"/>
      <c r="H550" s="1"/>
    </row>
    <row r="551" spans="1:8">
      <c r="A551" s="1"/>
      <c r="B551" s="1"/>
      <c r="C551" s="174"/>
      <c r="D551" s="1"/>
      <c r="E551" s="1"/>
      <c r="F551" s="1"/>
      <c r="G551" s="1"/>
      <c r="H551" s="1"/>
    </row>
    <row r="552" spans="1:8">
      <c r="A552" s="1"/>
      <c r="B552" s="1"/>
      <c r="C552" s="174"/>
      <c r="D552" s="1"/>
      <c r="E552" s="1"/>
      <c r="F552" s="1"/>
      <c r="G552" s="1"/>
      <c r="H552" s="1"/>
    </row>
    <row r="553" spans="1:8">
      <c r="A553" s="1"/>
      <c r="B553" s="1"/>
      <c r="C553" s="174"/>
      <c r="D553" s="1"/>
      <c r="E553" s="1"/>
      <c r="F553" s="1"/>
      <c r="G553" s="1"/>
      <c r="H553" s="1"/>
    </row>
    <row r="554" spans="1:8">
      <c r="A554" s="1"/>
      <c r="B554" s="1"/>
      <c r="C554" s="174"/>
      <c r="D554" s="1"/>
      <c r="E554" s="1"/>
      <c r="F554" s="1"/>
      <c r="G554" s="1"/>
      <c r="H554" s="1"/>
    </row>
    <row r="555" spans="1:8">
      <c r="A555" s="1"/>
      <c r="B555" s="1"/>
      <c r="C555" s="174"/>
      <c r="D555" s="1"/>
      <c r="E555" s="1"/>
      <c r="F555" s="1"/>
      <c r="G555" s="1"/>
      <c r="H555" s="1"/>
    </row>
    <row r="556" spans="1:8">
      <c r="A556" s="1"/>
      <c r="B556" s="1"/>
      <c r="C556" s="174"/>
      <c r="D556" s="1"/>
      <c r="E556" s="1"/>
      <c r="F556" s="1"/>
      <c r="G556" s="1"/>
      <c r="H556" s="1"/>
    </row>
    <row r="557" spans="1:8">
      <c r="A557" s="1"/>
      <c r="B557" s="1"/>
      <c r="C557" s="174"/>
      <c r="D557" s="1"/>
      <c r="E557" s="1"/>
      <c r="F557" s="1"/>
      <c r="G557" s="1"/>
      <c r="H557" s="1"/>
    </row>
    <row r="558" spans="1:8">
      <c r="A558" s="1"/>
      <c r="B558" s="1"/>
      <c r="C558" s="174"/>
      <c r="D558" s="1"/>
      <c r="E558" s="1"/>
      <c r="F558" s="1"/>
      <c r="G558" s="1"/>
      <c r="H558" s="1"/>
    </row>
    <row r="559" spans="1:8">
      <c r="A559" s="1"/>
      <c r="B559" s="1"/>
      <c r="C559" s="174"/>
      <c r="D559" s="1"/>
      <c r="E559" s="1"/>
      <c r="F559" s="1"/>
      <c r="G559" s="1"/>
      <c r="H559" s="1"/>
    </row>
    <row r="560" spans="1:8">
      <c r="A560" s="1"/>
      <c r="B560" s="1"/>
      <c r="C560" s="174"/>
      <c r="D560" s="1"/>
      <c r="E560" s="1"/>
      <c r="F560" s="1"/>
      <c r="G560" s="1"/>
      <c r="H560" s="1"/>
    </row>
    <row r="561" spans="1:8">
      <c r="A561" s="1"/>
      <c r="B561" s="1"/>
      <c r="C561" s="174"/>
      <c r="D561" s="1"/>
      <c r="E561" s="1"/>
      <c r="F561" s="1"/>
      <c r="G561" s="1"/>
      <c r="H561" s="1"/>
    </row>
    <row r="562" spans="1:8">
      <c r="A562" s="1"/>
      <c r="B562" s="1"/>
      <c r="C562" s="174"/>
      <c r="D562" s="1"/>
      <c r="E562" s="1"/>
      <c r="F562" s="1"/>
      <c r="G562" s="1"/>
      <c r="H562" s="1"/>
    </row>
    <row r="563" spans="1:8">
      <c r="A563" s="1"/>
      <c r="B563" s="1"/>
      <c r="C563" s="174"/>
      <c r="D563" s="1"/>
      <c r="E563" s="1"/>
      <c r="F563" s="1"/>
      <c r="G563" s="1"/>
      <c r="H563" s="1"/>
    </row>
    <row r="564" spans="1:8">
      <c r="A564" s="1"/>
      <c r="B564" s="1"/>
      <c r="C564" s="174"/>
      <c r="D564" s="1"/>
      <c r="E564" s="1"/>
      <c r="F564" s="1"/>
      <c r="G564" s="1"/>
      <c r="H564" s="1"/>
    </row>
    <row r="565" spans="1:8">
      <c r="A565" s="1"/>
      <c r="B565" s="1"/>
      <c r="C565" s="174"/>
      <c r="D565" s="1"/>
      <c r="E565" s="1"/>
      <c r="F565" s="1"/>
      <c r="G565" s="1"/>
      <c r="H565" s="1"/>
    </row>
    <row r="566" spans="1:8">
      <c r="A566" s="1"/>
      <c r="B566" s="1"/>
      <c r="C566" s="174"/>
      <c r="D566" s="1"/>
      <c r="E566" s="1"/>
      <c r="F566" s="1"/>
      <c r="G566" s="1"/>
      <c r="H566" s="1"/>
    </row>
    <row r="567" spans="1:8">
      <c r="A567" s="1"/>
      <c r="B567" s="1"/>
      <c r="C567" s="174"/>
      <c r="D567" s="1"/>
      <c r="E567" s="1"/>
      <c r="F567" s="1"/>
      <c r="G567" s="1"/>
      <c r="H567" s="1"/>
    </row>
    <row r="568" spans="1:8">
      <c r="A568" s="1"/>
      <c r="B568" s="1"/>
      <c r="C568" s="174"/>
      <c r="D568" s="1"/>
      <c r="E568" s="1"/>
      <c r="F568" s="1"/>
      <c r="G568" s="1"/>
      <c r="H568" s="1"/>
    </row>
    <row r="569" spans="1:8">
      <c r="A569" s="1"/>
      <c r="B569" s="1"/>
      <c r="C569" s="174"/>
      <c r="D569" s="1"/>
      <c r="E569" s="1"/>
      <c r="F569" s="1"/>
      <c r="G569" s="1"/>
      <c r="H569" s="1"/>
    </row>
    <row r="570" spans="1:8">
      <c r="A570" s="1"/>
      <c r="B570" s="1"/>
      <c r="C570" s="174"/>
      <c r="D570" s="1"/>
      <c r="E570" s="1"/>
      <c r="F570" s="1"/>
      <c r="G570" s="1"/>
      <c r="H570" s="1"/>
    </row>
    <row r="571" spans="1:8">
      <c r="A571" s="1"/>
      <c r="B571" s="1"/>
      <c r="C571" s="174"/>
      <c r="D571" s="1"/>
      <c r="E571" s="1"/>
      <c r="F571" s="1"/>
      <c r="G571" s="1"/>
      <c r="H571" s="1"/>
    </row>
    <row r="572" spans="1:8">
      <c r="A572" s="1"/>
      <c r="B572" s="1"/>
      <c r="C572" s="174"/>
      <c r="D572" s="1"/>
      <c r="E572" s="1"/>
      <c r="F572" s="1"/>
      <c r="G572" s="1"/>
      <c r="H572" s="1"/>
    </row>
    <row r="573" spans="1:8">
      <c r="A573" s="1"/>
      <c r="B573" s="1"/>
      <c r="C573" s="174"/>
      <c r="D573" s="1"/>
      <c r="E573" s="1"/>
      <c r="F573" s="1"/>
      <c r="G573" s="1"/>
      <c r="H573" s="1"/>
    </row>
    <row r="574" spans="1:8">
      <c r="A574" s="1"/>
      <c r="B574" s="1"/>
      <c r="C574" s="174"/>
      <c r="D574" s="1"/>
      <c r="E574" s="1"/>
      <c r="F574" s="1"/>
      <c r="G574" s="1"/>
      <c r="H574" s="1"/>
    </row>
    <row r="575" spans="1:8">
      <c r="A575" s="1"/>
      <c r="B575" s="1"/>
      <c r="C575" s="174"/>
      <c r="D575" s="1"/>
      <c r="E575" s="1"/>
      <c r="F575" s="1"/>
      <c r="G575" s="1"/>
      <c r="H575" s="1"/>
    </row>
    <row r="576" spans="1:8">
      <c r="A576" s="1"/>
      <c r="B576" s="1"/>
      <c r="C576" s="174"/>
      <c r="D576" s="1"/>
      <c r="E576" s="1"/>
      <c r="F576" s="1"/>
      <c r="G576" s="1"/>
      <c r="H576" s="1"/>
    </row>
    <row r="577" spans="1:8">
      <c r="A577" s="1"/>
      <c r="B577" s="1"/>
      <c r="C577" s="174"/>
      <c r="D577" s="1"/>
      <c r="E577" s="1"/>
      <c r="F577" s="1"/>
      <c r="G577" s="1"/>
      <c r="H577" s="1"/>
    </row>
    <row r="578" spans="1:8">
      <c r="A578" s="1"/>
      <c r="B578" s="1"/>
      <c r="C578" s="174"/>
      <c r="D578" s="1"/>
      <c r="E578" s="1"/>
      <c r="F578" s="1"/>
      <c r="G578" s="1"/>
      <c r="H578" s="1"/>
    </row>
    <row r="579" spans="1:8">
      <c r="A579" s="1"/>
      <c r="B579" s="1"/>
      <c r="C579" s="174"/>
      <c r="D579" s="1"/>
      <c r="E579" s="1"/>
      <c r="F579" s="1"/>
      <c r="G579" s="1"/>
      <c r="H579" s="1"/>
    </row>
    <row r="580" spans="1:8">
      <c r="A580" s="1"/>
      <c r="B580" s="1"/>
      <c r="C580" s="174"/>
      <c r="D580" s="1"/>
      <c r="E580" s="1"/>
      <c r="F580" s="1"/>
      <c r="G580" s="1"/>
      <c r="H580" s="1"/>
    </row>
    <row r="581" spans="1:8">
      <c r="A581" s="1"/>
      <c r="B581" s="1"/>
      <c r="C581" s="174"/>
      <c r="D581" s="1"/>
      <c r="E581" s="1"/>
      <c r="F581" s="1"/>
      <c r="G581" s="1"/>
      <c r="H581" s="1"/>
    </row>
    <row r="582" spans="1:8">
      <c r="A582" s="1"/>
      <c r="B582" s="1"/>
      <c r="C582" s="174"/>
      <c r="D582" s="1"/>
      <c r="E582" s="1"/>
      <c r="F582" s="1"/>
      <c r="G582" s="1"/>
      <c r="H582" s="1"/>
    </row>
    <row r="583" spans="1:8">
      <c r="A583" s="1"/>
      <c r="B583" s="1"/>
      <c r="C583" s="174"/>
      <c r="D583" s="1"/>
      <c r="E583" s="1"/>
      <c r="F583" s="1"/>
      <c r="G583" s="1"/>
      <c r="H583" s="1"/>
    </row>
    <row r="584" spans="1:8">
      <c r="A584" s="1"/>
      <c r="B584" s="1"/>
      <c r="C584" s="174"/>
      <c r="D584" s="1"/>
      <c r="E584" s="1"/>
      <c r="F584" s="1"/>
      <c r="G584" s="1"/>
      <c r="H584" s="1"/>
    </row>
    <row r="585" spans="1:8">
      <c r="A585" s="1"/>
      <c r="B585" s="1"/>
      <c r="C585" s="174"/>
      <c r="D585" s="1"/>
      <c r="E585" s="1"/>
      <c r="F585" s="1"/>
      <c r="G585" s="1"/>
      <c r="H585" s="1"/>
    </row>
    <row r="586" spans="1:8">
      <c r="A586" s="1"/>
      <c r="B586" s="1"/>
      <c r="C586" s="174"/>
      <c r="D586" s="1"/>
      <c r="E586" s="1"/>
      <c r="F586" s="1"/>
      <c r="G586" s="1"/>
      <c r="H586" s="1"/>
    </row>
    <row r="587" spans="1:8">
      <c r="A587" s="1"/>
      <c r="B587" s="1"/>
      <c r="C587" s="174"/>
      <c r="D587" s="1"/>
      <c r="E587" s="1"/>
      <c r="F587" s="1"/>
      <c r="G587" s="1"/>
      <c r="H587" s="1"/>
    </row>
    <row r="588" spans="1:8">
      <c r="A588" s="1"/>
      <c r="B588" s="1"/>
      <c r="C588" s="174"/>
      <c r="D588" s="1"/>
      <c r="E588" s="1"/>
      <c r="F588" s="1"/>
      <c r="G588" s="1"/>
      <c r="H588" s="1"/>
    </row>
    <row r="589" spans="1:8">
      <c r="A589" s="1"/>
      <c r="B589" s="1"/>
      <c r="C589" s="174"/>
      <c r="D589" s="1"/>
      <c r="E589" s="1"/>
      <c r="F589" s="1"/>
      <c r="G589" s="1"/>
      <c r="H589" s="1"/>
    </row>
    <row r="590" spans="1:8">
      <c r="A590" s="1"/>
      <c r="B590" s="1"/>
      <c r="C590" s="174"/>
      <c r="D590" s="1"/>
      <c r="E590" s="1"/>
      <c r="F590" s="1"/>
      <c r="G590" s="1"/>
      <c r="H590" s="1"/>
    </row>
    <row r="591" spans="1:8">
      <c r="A591" s="1"/>
      <c r="B591" s="1"/>
      <c r="C591" s="174"/>
      <c r="D591" s="1"/>
      <c r="E591" s="1"/>
      <c r="F591" s="1"/>
      <c r="G591" s="1"/>
      <c r="H591" s="1"/>
    </row>
    <row r="592" spans="1:8">
      <c r="A592" s="1"/>
      <c r="B592" s="1"/>
      <c r="C592" s="174"/>
      <c r="D592" s="1"/>
      <c r="E592" s="1"/>
      <c r="F592" s="1"/>
      <c r="G592" s="1"/>
      <c r="H592" s="1"/>
    </row>
    <row r="593" spans="1:8">
      <c r="A593" s="1"/>
      <c r="B593" s="1"/>
      <c r="C593" s="174"/>
      <c r="D593" s="1"/>
      <c r="E593" s="1"/>
      <c r="F593" s="1"/>
      <c r="G593" s="1"/>
      <c r="H593" s="1"/>
    </row>
    <row r="594" spans="1:8">
      <c r="A594" s="1"/>
      <c r="B594" s="1"/>
      <c r="C594" s="174"/>
      <c r="D594" s="1"/>
      <c r="E594" s="1"/>
      <c r="F594" s="1"/>
      <c r="G594" s="1"/>
      <c r="H594" s="1"/>
    </row>
    <row r="595" spans="1:8">
      <c r="A595" s="1"/>
      <c r="B595" s="1"/>
      <c r="C595" s="174"/>
      <c r="D595" s="1"/>
      <c r="E595" s="1"/>
      <c r="F595" s="1"/>
      <c r="G595" s="1"/>
      <c r="H595" s="1"/>
    </row>
    <row r="596" spans="1:8">
      <c r="A596" s="1"/>
      <c r="B596" s="1"/>
      <c r="C596" s="174"/>
      <c r="D596" s="1"/>
      <c r="E596" s="1"/>
      <c r="F596" s="1"/>
      <c r="G596" s="1"/>
      <c r="H596" s="1"/>
    </row>
    <row r="597" spans="1:8">
      <c r="A597" s="1"/>
      <c r="B597" s="1"/>
      <c r="C597" s="174"/>
      <c r="D597" s="1"/>
      <c r="E597" s="1"/>
      <c r="F597" s="1"/>
      <c r="G597" s="1"/>
      <c r="H597" s="1"/>
    </row>
    <row r="598" spans="1:8">
      <c r="A598" s="1"/>
      <c r="B598" s="1"/>
      <c r="C598" s="174"/>
      <c r="D598" s="1"/>
      <c r="E598" s="1"/>
      <c r="F598" s="1"/>
      <c r="G598" s="1"/>
      <c r="H598" s="1"/>
    </row>
    <row r="599" spans="1:8">
      <c r="A599" s="1"/>
      <c r="B599" s="1"/>
      <c r="C599" s="174"/>
      <c r="D599" s="1"/>
      <c r="E599" s="1"/>
      <c r="F599" s="1"/>
      <c r="G599" s="1"/>
      <c r="H599" s="1"/>
    </row>
    <row r="600" spans="1:8">
      <c r="A600" s="1"/>
      <c r="B600" s="1"/>
      <c r="C600" s="174"/>
      <c r="D600" s="1"/>
      <c r="E600" s="1"/>
      <c r="F600" s="1"/>
      <c r="G600" s="1"/>
      <c r="H600" s="1"/>
    </row>
    <row r="601" spans="1:8">
      <c r="A601" s="1"/>
      <c r="B601" s="1"/>
      <c r="C601" s="174"/>
      <c r="D601" s="1"/>
      <c r="E601" s="1"/>
      <c r="F601" s="1"/>
      <c r="G601" s="1"/>
      <c r="H601" s="1"/>
    </row>
    <row r="602" spans="1:8">
      <c r="A602" s="1"/>
      <c r="B602" s="1"/>
      <c r="C602" s="174"/>
      <c r="D602" s="1"/>
      <c r="E602" s="1"/>
      <c r="F602" s="1"/>
      <c r="G602" s="1"/>
      <c r="H602" s="1"/>
    </row>
    <row r="603" spans="1:8">
      <c r="A603" s="1"/>
      <c r="B603" s="1"/>
      <c r="C603" s="174"/>
      <c r="D603" s="1"/>
      <c r="E603" s="1"/>
      <c r="F603" s="1"/>
      <c r="G603" s="1"/>
      <c r="H603" s="1"/>
    </row>
    <row r="604" spans="1:8">
      <c r="A604" s="1"/>
      <c r="B604" s="1"/>
      <c r="C604" s="174"/>
      <c r="D604" s="1"/>
      <c r="E604" s="1"/>
      <c r="F604" s="1"/>
      <c r="G604" s="1"/>
      <c r="H604" s="1"/>
    </row>
    <row r="605" spans="1:8">
      <c r="A605" s="1"/>
      <c r="B605" s="1"/>
      <c r="C605" s="174"/>
      <c r="D605" s="1"/>
      <c r="E605" s="1"/>
      <c r="F605" s="1"/>
      <c r="G605" s="1"/>
      <c r="H605" s="1"/>
    </row>
    <row r="606" spans="1:8">
      <c r="A606" s="1"/>
      <c r="B606" s="1"/>
      <c r="C606" s="174"/>
      <c r="D606" s="1"/>
      <c r="E606" s="1"/>
      <c r="F606" s="1"/>
      <c r="G606" s="1"/>
      <c r="H606" s="1"/>
    </row>
    <row r="607" spans="1:8">
      <c r="A607" s="1"/>
      <c r="B607" s="1"/>
      <c r="C607" s="174"/>
      <c r="D607" s="1"/>
      <c r="E607" s="1"/>
      <c r="F607" s="1"/>
      <c r="G607" s="1"/>
      <c r="H607" s="1"/>
    </row>
    <row r="608" spans="1:8">
      <c r="A608" s="1"/>
      <c r="B608" s="1"/>
      <c r="C608" s="174"/>
      <c r="D608" s="1"/>
      <c r="E608" s="1"/>
      <c r="F608" s="1"/>
      <c r="G608" s="1"/>
      <c r="H608" s="1"/>
    </row>
    <row r="609" spans="1:8">
      <c r="A609" s="1"/>
      <c r="B609" s="1"/>
      <c r="C609" s="174"/>
      <c r="D609" s="1"/>
      <c r="E609" s="1"/>
      <c r="F609" s="1"/>
      <c r="G609" s="1"/>
      <c r="H609" s="1"/>
    </row>
    <row r="610" spans="1:8">
      <c r="A610" s="1"/>
      <c r="B610" s="1"/>
      <c r="C610" s="174"/>
      <c r="D610" s="1"/>
      <c r="E610" s="1"/>
      <c r="F610" s="1"/>
      <c r="G610" s="1"/>
      <c r="H610" s="1"/>
    </row>
    <row r="611" spans="1:8">
      <c r="A611" s="1"/>
      <c r="B611" s="1"/>
      <c r="C611" s="174"/>
      <c r="D611" s="1"/>
      <c r="E611" s="1"/>
      <c r="F611" s="1"/>
      <c r="G611" s="1"/>
      <c r="H611" s="1"/>
    </row>
    <row r="612" spans="1:8">
      <c r="A612" s="1"/>
      <c r="B612" s="1"/>
      <c r="C612" s="174"/>
      <c r="D612" s="1"/>
      <c r="E612" s="1"/>
      <c r="F612" s="1"/>
      <c r="G612" s="1"/>
      <c r="H612" s="1"/>
    </row>
    <row r="613" spans="1:8">
      <c r="A613" s="1"/>
      <c r="B613" s="1"/>
      <c r="C613" s="174"/>
      <c r="D613" s="1"/>
      <c r="E613" s="1"/>
      <c r="F613" s="1"/>
      <c r="G613" s="1"/>
      <c r="H613" s="1"/>
    </row>
    <row r="614" spans="1:8">
      <c r="A614" s="1"/>
      <c r="B614" s="1"/>
      <c r="C614" s="174"/>
      <c r="D614" s="1"/>
      <c r="E614" s="1"/>
      <c r="F614" s="1"/>
      <c r="G614" s="1"/>
      <c r="H614" s="1"/>
    </row>
    <row r="615" spans="1:8">
      <c r="A615" s="1"/>
      <c r="B615" s="1"/>
      <c r="C615" s="174"/>
      <c r="D615" s="1"/>
      <c r="E615" s="1"/>
      <c r="F615" s="1"/>
      <c r="G615" s="1"/>
      <c r="H615" s="1"/>
    </row>
    <row r="616" spans="1:8">
      <c r="A616" s="1"/>
      <c r="B616" s="1"/>
      <c r="C616" s="174"/>
      <c r="D616" s="1"/>
      <c r="E616" s="1"/>
      <c r="F616" s="1"/>
      <c r="G616" s="1"/>
      <c r="H616" s="1"/>
    </row>
    <row r="617" spans="1:8">
      <c r="A617" s="1"/>
      <c r="B617" s="1"/>
      <c r="C617" s="174"/>
      <c r="D617" s="1"/>
      <c r="E617" s="1"/>
      <c r="F617" s="1"/>
      <c r="G617" s="1"/>
      <c r="H617" s="1"/>
    </row>
    <row r="618" spans="1:8">
      <c r="A618" s="1"/>
      <c r="B618" s="1"/>
      <c r="C618" s="174"/>
      <c r="D618" s="1"/>
      <c r="E618" s="1"/>
      <c r="F618" s="1"/>
      <c r="G618" s="1"/>
      <c r="H618" s="1"/>
    </row>
    <row r="619" spans="1:8">
      <c r="A619" s="1"/>
      <c r="B619" s="1"/>
      <c r="C619" s="174"/>
      <c r="D619" s="1"/>
      <c r="E619" s="1"/>
      <c r="F619" s="1"/>
      <c r="G619" s="1"/>
      <c r="H619" s="1"/>
    </row>
    <row r="620" spans="1:8">
      <c r="A620" s="1"/>
      <c r="B620" s="1"/>
      <c r="C620" s="174"/>
      <c r="D620" s="1"/>
      <c r="E620" s="1"/>
      <c r="F620" s="1"/>
      <c r="G620" s="1"/>
      <c r="H620" s="1"/>
    </row>
    <row r="621" spans="1:8">
      <c r="A621" s="1"/>
      <c r="B621" s="1"/>
      <c r="C621" s="174"/>
      <c r="D621" s="1"/>
      <c r="E621" s="1"/>
      <c r="F621" s="1"/>
      <c r="G621" s="1"/>
      <c r="H621" s="1"/>
    </row>
    <row r="622" spans="1:8">
      <c r="A622" s="1"/>
      <c r="B622" s="1"/>
      <c r="C622" s="174"/>
      <c r="D622" s="1"/>
      <c r="E622" s="1"/>
      <c r="F622" s="1"/>
      <c r="G622" s="1"/>
      <c r="H622" s="1"/>
    </row>
    <row r="623" spans="1:8">
      <c r="A623" s="1"/>
      <c r="B623" s="1"/>
      <c r="C623" s="174"/>
      <c r="D623" s="1"/>
      <c r="E623" s="1"/>
      <c r="F623" s="1"/>
      <c r="G623" s="1"/>
      <c r="H623" s="1"/>
    </row>
    <row r="624" spans="1:8">
      <c r="A624" s="1"/>
      <c r="B624" s="1"/>
      <c r="C624" s="174"/>
      <c r="D624" s="1"/>
      <c r="E624" s="1"/>
      <c r="F624" s="1"/>
      <c r="G624" s="1"/>
      <c r="H624" s="1"/>
    </row>
    <row r="625" spans="1:8">
      <c r="A625" s="1"/>
      <c r="B625" s="1"/>
      <c r="C625" s="174"/>
      <c r="D625" s="1"/>
      <c r="E625" s="1"/>
      <c r="F625" s="1"/>
      <c r="G625" s="1"/>
      <c r="H625" s="1"/>
    </row>
    <row r="626" spans="1:8">
      <c r="A626" s="1"/>
      <c r="B626" s="1"/>
      <c r="C626" s="174"/>
      <c r="D626" s="1"/>
      <c r="E626" s="1"/>
      <c r="F626" s="1"/>
      <c r="G626" s="1"/>
      <c r="H626" s="1"/>
    </row>
    <row r="627" spans="1:8">
      <c r="A627" s="1"/>
      <c r="B627" s="1"/>
      <c r="C627" s="174"/>
      <c r="D627" s="1"/>
      <c r="E627" s="1"/>
      <c r="F627" s="1"/>
      <c r="G627" s="1"/>
      <c r="H627" s="1"/>
    </row>
    <row r="628" spans="1:8">
      <c r="A628" s="1"/>
      <c r="B628" s="1"/>
      <c r="C628" s="174"/>
      <c r="D628" s="1"/>
      <c r="E628" s="1"/>
      <c r="F628" s="1"/>
      <c r="G628" s="1"/>
      <c r="H628" s="1"/>
    </row>
    <row r="629" spans="1:8">
      <c r="A629" s="1"/>
      <c r="B629" s="1"/>
      <c r="C629" s="174"/>
      <c r="D629" s="1"/>
      <c r="E629" s="1"/>
      <c r="F629" s="1"/>
      <c r="G629" s="1"/>
      <c r="H629" s="1"/>
    </row>
    <row r="630" spans="1:8">
      <c r="A630" s="1"/>
      <c r="B630" s="1"/>
      <c r="C630" s="174"/>
      <c r="D630" s="1"/>
      <c r="E630" s="1"/>
      <c r="F630" s="1"/>
      <c r="G630" s="1"/>
      <c r="H630" s="1"/>
    </row>
    <row r="631" spans="1:8">
      <c r="A631" s="1"/>
      <c r="B631" s="1"/>
      <c r="C631" s="174"/>
      <c r="D631" s="1"/>
      <c r="E631" s="1"/>
      <c r="F631" s="1"/>
      <c r="G631" s="1"/>
      <c r="H631" s="1"/>
    </row>
    <row r="632" spans="1:8">
      <c r="A632" s="1"/>
      <c r="B632" s="1"/>
      <c r="C632" s="174"/>
      <c r="D632" s="1"/>
      <c r="E632" s="1"/>
      <c r="F632" s="1"/>
      <c r="G632" s="1"/>
      <c r="H632" s="1"/>
    </row>
    <row r="633" spans="1:8">
      <c r="A633" s="1"/>
      <c r="B633" s="1"/>
      <c r="C633" s="174"/>
      <c r="D633" s="1"/>
      <c r="E633" s="1"/>
      <c r="F633" s="1"/>
      <c r="G633" s="1"/>
      <c r="H633" s="1"/>
    </row>
    <row r="634" spans="1:8">
      <c r="A634" s="1"/>
      <c r="B634" s="1"/>
      <c r="C634" s="174"/>
      <c r="D634" s="1"/>
      <c r="E634" s="1"/>
      <c r="F634" s="1"/>
      <c r="G634" s="1"/>
      <c r="H634" s="1"/>
    </row>
    <row r="635" spans="1:8">
      <c r="A635" s="1"/>
      <c r="B635" s="1"/>
      <c r="C635" s="174"/>
      <c r="D635" s="1"/>
      <c r="E635" s="1"/>
      <c r="F635" s="1"/>
      <c r="G635" s="1"/>
      <c r="H635" s="1"/>
    </row>
    <row r="636" spans="1:8">
      <c r="A636" s="1"/>
      <c r="B636" s="1"/>
      <c r="C636" s="174"/>
      <c r="D636" s="1"/>
      <c r="E636" s="1"/>
      <c r="F636" s="1"/>
      <c r="G636" s="1"/>
      <c r="H636" s="1"/>
    </row>
    <row r="637" spans="1:8">
      <c r="A637" s="1"/>
      <c r="B637" s="1"/>
      <c r="C637" s="174"/>
      <c r="D637" s="1"/>
      <c r="E637" s="1"/>
      <c r="F637" s="1"/>
      <c r="G637" s="1"/>
      <c r="H637" s="1"/>
    </row>
    <row r="638" spans="1:8">
      <c r="A638" s="1"/>
      <c r="B638" s="1"/>
      <c r="C638" s="174"/>
      <c r="D638" s="1"/>
      <c r="E638" s="1"/>
      <c r="F638" s="1"/>
      <c r="G638" s="1"/>
      <c r="H638" s="1"/>
    </row>
    <row r="639" spans="1:8">
      <c r="A639" s="1"/>
      <c r="B639" s="1"/>
      <c r="C639" s="174"/>
      <c r="D639" s="1"/>
      <c r="E639" s="1"/>
      <c r="F639" s="1"/>
      <c r="G639" s="1"/>
      <c r="H639" s="1"/>
    </row>
    <row r="640" spans="1:8">
      <c r="A640" s="1"/>
      <c r="B640" s="1"/>
      <c r="C640" s="174"/>
      <c r="D640" s="1"/>
      <c r="E640" s="1"/>
      <c r="F640" s="1"/>
      <c r="G640" s="1"/>
      <c r="H640" s="1"/>
    </row>
    <row r="641" spans="1:8">
      <c r="A641" s="1"/>
      <c r="B641" s="1"/>
      <c r="C641" s="174"/>
      <c r="D641" s="1"/>
      <c r="E641" s="1"/>
      <c r="F641" s="1"/>
      <c r="G641" s="1"/>
      <c r="H641" s="1"/>
    </row>
    <row r="642" spans="1:8">
      <c r="A642" s="1"/>
      <c r="B642" s="1"/>
      <c r="C642" s="174"/>
      <c r="D642" s="1"/>
      <c r="E642" s="1"/>
      <c r="F642" s="1"/>
      <c r="G642" s="1"/>
      <c r="H642" s="1"/>
    </row>
    <row r="643" spans="1:8">
      <c r="A643" s="1"/>
      <c r="B643" s="1"/>
      <c r="C643" s="174"/>
      <c r="D643" s="1"/>
      <c r="E643" s="1"/>
      <c r="F643" s="1"/>
      <c r="G643" s="1"/>
      <c r="H643" s="1"/>
    </row>
    <row r="644" spans="1:8">
      <c r="A644" s="1"/>
      <c r="B644" s="1"/>
      <c r="C644" s="174"/>
      <c r="D644" s="1"/>
      <c r="E644" s="1"/>
      <c r="F644" s="1"/>
      <c r="G644" s="1"/>
      <c r="H644" s="1"/>
    </row>
    <row r="645" spans="1:8">
      <c r="A645" s="1"/>
      <c r="B645" s="1"/>
      <c r="C645" s="174"/>
      <c r="D645" s="1"/>
      <c r="E645" s="1"/>
      <c r="F645" s="1"/>
      <c r="G645" s="1"/>
      <c r="H645" s="1"/>
    </row>
    <row r="646" spans="1:8">
      <c r="A646" s="1"/>
      <c r="B646" s="1"/>
      <c r="C646" s="174"/>
      <c r="D646" s="1"/>
      <c r="E646" s="1"/>
      <c r="F646" s="1"/>
      <c r="G646" s="1"/>
      <c r="H646" s="1"/>
    </row>
    <row r="647" spans="1:8">
      <c r="A647" s="1"/>
      <c r="B647" s="1"/>
      <c r="C647" s="174"/>
      <c r="D647" s="1"/>
      <c r="E647" s="1"/>
      <c r="F647" s="1"/>
      <c r="G647" s="1"/>
      <c r="H647" s="1"/>
    </row>
    <row r="648" spans="1:8">
      <c r="A648" s="1"/>
      <c r="B648" s="1"/>
      <c r="C648" s="174"/>
      <c r="D648" s="1"/>
      <c r="E648" s="1"/>
      <c r="F648" s="1"/>
      <c r="G648" s="1"/>
      <c r="H648" s="1"/>
    </row>
    <row r="649" spans="1:8">
      <c r="A649" s="1"/>
      <c r="B649" s="1"/>
      <c r="C649" s="174"/>
      <c r="D649" s="1"/>
      <c r="E649" s="1"/>
      <c r="F649" s="1"/>
      <c r="G649" s="1"/>
      <c r="H649" s="1"/>
    </row>
    <row r="650" spans="1:8">
      <c r="A650" s="1"/>
      <c r="B650" s="1"/>
      <c r="C650" s="174"/>
      <c r="D650" s="1"/>
      <c r="E650" s="1"/>
      <c r="F650" s="1"/>
      <c r="G650" s="1"/>
      <c r="H650" s="1"/>
    </row>
    <row r="651" spans="1:8">
      <c r="A651" s="1"/>
      <c r="B651" s="1"/>
      <c r="C651" s="174"/>
      <c r="D651" s="1"/>
      <c r="E651" s="1"/>
      <c r="F651" s="1"/>
      <c r="G651" s="1"/>
      <c r="H651" s="1"/>
    </row>
    <row r="652" spans="1:8">
      <c r="A652" s="1"/>
      <c r="B652" s="1"/>
      <c r="C652" s="174"/>
      <c r="D652" s="1"/>
      <c r="E652" s="1"/>
      <c r="F652" s="1"/>
      <c r="G652" s="1"/>
      <c r="H652" s="1"/>
    </row>
    <row r="653" spans="1:8">
      <c r="A653" s="1"/>
      <c r="B653" s="1"/>
      <c r="C653" s="174"/>
      <c r="D653" s="1"/>
      <c r="E653" s="1"/>
      <c r="F653" s="1"/>
      <c r="G653" s="1"/>
      <c r="H653" s="1"/>
    </row>
    <row r="654" spans="1:8">
      <c r="A654" s="1"/>
      <c r="B654" s="1"/>
      <c r="C654" s="174"/>
      <c r="D654" s="1"/>
      <c r="E654" s="1"/>
      <c r="F654" s="1"/>
      <c r="G654" s="1"/>
      <c r="H654" s="1"/>
    </row>
  </sheetData>
  <sheetProtection formatCells="0" formatColumns="0" formatRows="0" sort="0" autoFilter="0" pivotTables="0"/>
  <protectedRanges>
    <protectedRange algorithmName="SHA-512" hashValue="M3uf1unHyZHWfWPnHu/2Fb70Ouk8e4MtfgAVUobh8bF3OrYnqjly5FPczTwTWVhToYMj0xmdiRSisDjQnCmyBw==" saltValue="gq2af26hJe36le7slXfyZQ==" spinCount="100000" sqref="F132:G132 B143:G143 B144:D144 F144:G144 A132:D132 A133:G133 A3:H3 A176:A194 A173:B175 D173:G173 A27:G27 A25:D26 F25:G26 A28:D28 F28:G28 A35:D35 F35:G35 A46:D48 F46:G48 A90:G109 A88:D89 F88:G89 A49:G68 A112:G118 A110:D111 F110:G111 A120:G122 A119:D119 F119:G119 A124:G128 A123:D123 F123:G123 A131:G131 A129:D130 F129:G130 B134:D134 F134:G134 B140:G140 B138:D139 F138:G139 B141:D142 F141:G142 F160:G162 A166:G170 A165:D165 F165:G165 A172:G172 A171:D171 F171:G171 D175:G175 D174 F174:G174 A71:G87 A69:D70 F69:G70 B135:G137 B145:G145 A146:G158 B160:D162 B159:G159 A159:A162 A163:G164 A134:A145 A4:G24 A36:G45 C173:C194 A29:G34" name="Диапазон1"/>
    <protectedRange algorithmName="SHA-512" hashValue="M3uf1unHyZHWfWPnHu/2Fb70Ouk8e4MtfgAVUobh8bF3OrYnqjly5FPczTwTWVhToYMj0xmdiRSisDjQnCmyBw==" saltValue="gq2af26hJe36le7slXfyZQ==" spinCount="100000" sqref="E132" name="Диапазон1_10"/>
    <protectedRange algorithmName="SHA-512" hashValue="M3uf1unHyZHWfWPnHu/2Fb70Ouk8e4MtfgAVUobh8bF3OrYnqjly5FPczTwTWVhToYMj0xmdiRSisDjQnCmyBw==" saltValue="gq2af26hJe36le7slXfyZQ==" spinCount="100000" sqref="E141" name="Диапазон1_13"/>
    <protectedRange algorithmName="SHA-512" hashValue="M3uf1unHyZHWfWPnHu/2Fb70Ouk8e4MtfgAVUobh8bF3OrYnqjly5FPczTwTWVhToYMj0xmdiRSisDjQnCmyBw==" saltValue="gq2af26hJe36le7slXfyZQ==" spinCount="100000" sqref="E47:E48" name="Диапазон1_1"/>
    <protectedRange algorithmName="SHA-512" hashValue="M3uf1unHyZHWfWPnHu/2Fb70Ouk8e4MtfgAVUobh8bF3OrYnqjly5FPczTwTWVhToYMj0xmdiRSisDjQnCmyBw==" saltValue="gq2af26hJe36le7slXfyZQ==" spinCount="100000" sqref="E134" name="Диапазон1_8"/>
    <protectedRange algorithmName="SHA-512" hashValue="M3uf1unHyZHWfWPnHu/2Fb70Ouk8e4MtfgAVUobh8bF3OrYnqjly5FPczTwTWVhToYMj0xmdiRSisDjQnCmyBw==" saltValue="gq2af26hJe36le7slXfyZQ==" spinCount="100000" sqref="E139" name="Диапазон1_10_1"/>
    <protectedRange algorithmName="SHA-512" hashValue="M3uf1unHyZHWfWPnHu/2Fb70Ouk8e4MtfgAVUobh8bF3OrYnqjly5FPczTwTWVhToYMj0xmdiRSisDjQnCmyBw==" saltValue="gq2af26hJe36le7slXfyZQ==" spinCount="100000" sqref="E190" name="Диапазон1_21"/>
  </protectedRanges>
  <conditionalFormatting sqref="I3:K3">
    <cfRule type="cellIs" dxfId="9" priority="1" operator="equal">
      <formula>0</formula>
    </cfRule>
  </conditionalFormatting>
  <conditionalFormatting sqref="F3:H3;F4:G194">
    <cfRule type="cellIs" dxfId="9" priority="3" operator="equal">
      <formula>0</formula>
    </cfRule>
  </conditionalFormatting>
  <pageMargins left="0.7" right="0.7" top="0.75" bottom="0.75" header="0.3" footer="0.3"/>
  <pageSetup paperSize="9" scale="85" fitToHeight="0" orientation="landscape"/>
  <headerFooter/>
  <drawing r:id="rId2"/>
  <legacyDrawing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O188"/>
  <sheetViews>
    <sheetView workbookViewId="0">
      <selection activeCell="E46" sqref="E46"/>
    </sheetView>
  </sheetViews>
  <sheetFormatPr defaultColWidth="9" defaultRowHeight="14.4"/>
  <cols>
    <col min="1" max="1" width="7.55555555555556" customWidth="1"/>
    <col min="3" max="3" width="12.4444444444444" style="192" customWidth="1"/>
    <col min="4" max="4" width="10.5555555555556" style="192" hidden="1" customWidth="1"/>
    <col min="5" max="5" width="11.5555555555556" customWidth="1"/>
    <col min="6" max="6" width="14.4444444444444" customWidth="1"/>
    <col min="7" max="7" width="9" hidden="1" customWidth="1"/>
    <col min="8" max="8" width="19.5555555555556" hidden="1" customWidth="1"/>
    <col min="9" max="9" width="40.5555555555556" customWidth="1"/>
    <col min="10" max="11" width="9" hidden="1" customWidth="1"/>
    <col min="13" max="15" width="9.44444444444444" style="193"/>
  </cols>
  <sheetData>
    <row r="2" ht="15.6" spans="5:11">
      <c r="E2" s="194"/>
      <c r="F2" s="195"/>
      <c r="G2" s="195"/>
      <c r="H2" s="195"/>
      <c r="I2" s="200"/>
      <c r="J2" s="201"/>
      <c r="K2" s="202"/>
    </row>
    <row r="3" spans="1:15">
      <c r="A3" t="s">
        <v>336</v>
      </c>
      <c r="B3" t="s">
        <v>337</v>
      </c>
      <c r="C3" s="192" t="s">
        <v>338</v>
      </c>
      <c r="D3" s="192" t="s">
        <v>339</v>
      </c>
      <c r="E3" s="196"/>
      <c r="M3" s="193">
        <v>25</v>
      </c>
      <c r="N3" s="193">
        <v>20</v>
      </c>
      <c r="O3" s="193">
        <v>15</v>
      </c>
    </row>
    <row r="4" spans="1:15">
      <c r="A4">
        <f>'Прайс основной'!H4:H45</f>
        <v>3167</v>
      </c>
      <c r="B4">
        <v>1.18</v>
      </c>
      <c r="C4" s="192">
        <f>A4/B4</f>
        <v>2683.89830508475</v>
      </c>
      <c r="E4" s="196">
        <f>C4*1.2</f>
        <v>3220.67796610169</v>
      </c>
      <c r="F4" s="197" t="s">
        <v>14</v>
      </c>
      <c r="I4" s="167" t="s">
        <v>200</v>
      </c>
      <c r="L4" s="126">
        <v>3220.67796610169</v>
      </c>
      <c r="M4" s="203">
        <f t="shared" ref="M4:M35" si="0">E4*0.75</f>
        <v>2415.50847457627</v>
      </c>
      <c r="N4" s="203">
        <f t="shared" ref="N4:N35" si="1">E4*0.8</f>
        <v>2576.54237288136</v>
      </c>
      <c r="O4" s="203">
        <f t="shared" ref="O4:O35" si="2">E4*0.85</f>
        <v>2737.57627118644</v>
      </c>
    </row>
    <row r="5" spans="1:15">
      <c r="A5">
        <f>'Прайс основной'!H5:H46</f>
        <v>5610</v>
      </c>
      <c r="B5">
        <v>1.18</v>
      </c>
      <c r="C5" s="192">
        <f t="shared" ref="C5:C43" si="3">A5/B5</f>
        <v>4754.23728813559</v>
      </c>
      <c r="E5" s="196">
        <f t="shared" ref="E5:E35" si="4">C5*1.2</f>
        <v>5705.08474576271</v>
      </c>
      <c r="F5" s="198" t="s">
        <v>14</v>
      </c>
      <c r="I5" s="167" t="s">
        <v>202</v>
      </c>
      <c r="L5" s="204">
        <v>5705.08474576271</v>
      </c>
      <c r="M5" s="203">
        <f t="shared" si="0"/>
        <v>4278.81355932203</v>
      </c>
      <c r="N5" s="203">
        <f t="shared" si="1"/>
        <v>4564.06779661017</v>
      </c>
      <c r="O5" s="203">
        <f t="shared" si="2"/>
        <v>4849.3220338983</v>
      </c>
    </row>
    <row r="6" spans="1:15">
      <c r="A6">
        <f>'Прайс основной'!H6:H47</f>
        <v>3990</v>
      </c>
      <c r="B6">
        <v>1.18</v>
      </c>
      <c r="C6" s="192">
        <f t="shared" si="3"/>
        <v>3381.35593220339</v>
      </c>
      <c r="E6" s="196">
        <f t="shared" si="4"/>
        <v>4057.62711864407</v>
      </c>
      <c r="F6" s="167" t="s">
        <v>14</v>
      </c>
      <c r="I6" s="167" t="s">
        <v>203</v>
      </c>
      <c r="L6" s="205">
        <v>4057.62711864407</v>
      </c>
      <c r="M6" s="203">
        <f t="shared" si="0"/>
        <v>3043.22033898305</v>
      </c>
      <c r="N6" s="203">
        <f t="shared" si="1"/>
        <v>3246.10169491525</v>
      </c>
      <c r="O6" s="203">
        <f t="shared" si="2"/>
        <v>3448.98305084746</v>
      </c>
    </row>
    <row r="7" spans="1:15">
      <c r="A7">
        <f>'Прайс основной'!H7:H48</f>
        <v>3291</v>
      </c>
      <c r="B7">
        <v>1.18</v>
      </c>
      <c r="C7" s="192">
        <f t="shared" si="3"/>
        <v>2788.98305084746</v>
      </c>
      <c r="E7" s="196">
        <f t="shared" si="4"/>
        <v>3346.77966101695</v>
      </c>
      <c r="F7" s="199" t="s">
        <v>14</v>
      </c>
      <c r="I7" s="169" t="s">
        <v>205</v>
      </c>
      <c r="L7" s="205">
        <v>3346.77966101695</v>
      </c>
      <c r="M7" s="203">
        <f t="shared" si="0"/>
        <v>2510.08474576271</v>
      </c>
      <c r="N7" s="203">
        <f t="shared" si="1"/>
        <v>2677.42372881356</v>
      </c>
      <c r="O7" s="203">
        <f t="shared" si="2"/>
        <v>2844.76271186441</v>
      </c>
    </row>
    <row r="8" spans="1:15">
      <c r="A8">
        <f>'Прайс основной'!H8:H49</f>
        <v>3963</v>
      </c>
      <c r="B8">
        <v>1.18</v>
      </c>
      <c r="C8" s="192">
        <f t="shared" si="3"/>
        <v>3358.47457627119</v>
      </c>
      <c r="E8" s="196">
        <f t="shared" si="4"/>
        <v>4030.16949152542</v>
      </c>
      <c r="F8" s="197" t="s">
        <v>14</v>
      </c>
      <c r="I8" s="167" t="s">
        <v>206</v>
      </c>
      <c r="L8" s="205">
        <v>4030.16949152542</v>
      </c>
      <c r="M8" s="203">
        <f t="shared" si="0"/>
        <v>3022.62711864407</v>
      </c>
      <c r="N8" s="203">
        <f t="shared" si="1"/>
        <v>3224.13559322034</v>
      </c>
      <c r="O8" s="203">
        <f t="shared" si="2"/>
        <v>3425.64406779661</v>
      </c>
    </row>
    <row r="9" spans="1:15">
      <c r="A9">
        <f>'Прайс основной'!H9:H50</f>
        <v>617</v>
      </c>
      <c r="B9">
        <v>1.18</v>
      </c>
      <c r="C9" s="192">
        <f t="shared" si="3"/>
        <v>522.881355932203</v>
      </c>
      <c r="E9" s="196">
        <f t="shared" si="4"/>
        <v>627.457627118644</v>
      </c>
      <c r="F9" s="199" t="s">
        <v>24</v>
      </c>
      <c r="I9" s="167" t="s">
        <v>26</v>
      </c>
      <c r="L9" s="205">
        <v>627.457627118644</v>
      </c>
      <c r="M9" s="203">
        <f t="shared" si="0"/>
        <v>470.593220338983</v>
      </c>
      <c r="N9" s="203">
        <f t="shared" si="1"/>
        <v>501.966101694915</v>
      </c>
      <c r="O9" s="203">
        <f t="shared" si="2"/>
        <v>533.338983050847</v>
      </c>
    </row>
    <row r="10" spans="1:15">
      <c r="A10">
        <f>'Прайс основной'!H10:H51</f>
        <v>1272</v>
      </c>
      <c r="B10">
        <v>1.18</v>
      </c>
      <c r="C10" s="192">
        <f t="shared" si="3"/>
        <v>1077.96610169492</v>
      </c>
      <c r="E10" s="196">
        <f t="shared" si="4"/>
        <v>1293.5593220339</v>
      </c>
      <c r="F10" s="197" t="s">
        <v>24</v>
      </c>
      <c r="I10" s="167" t="s">
        <v>29</v>
      </c>
      <c r="L10" s="205">
        <v>1293.5593220339</v>
      </c>
      <c r="M10" s="203">
        <f t="shared" si="0"/>
        <v>970.169491525424</v>
      </c>
      <c r="N10" s="203">
        <f t="shared" si="1"/>
        <v>1034.84745762712</v>
      </c>
      <c r="O10" s="203">
        <f t="shared" si="2"/>
        <v>1099.52542372881</v>
      </c>
    </row>
    <row r="11" spans="1:15">
      <c r="A11">
        <f>'Прайс основной'!H11:H52</f>
        <v>634</v>
      </c>
      <c r="B11">
        <v>1.18</v>
      </c>
      <c r="C11" s="192">
        <f t="shared" si="3"/>
        <v>537.28813559322</v>
      </c>
      <c r="E11" s="196">
        <f t="shared" si="4"/>
        <v>644.745762711864</v>
      </c>
      <c r="F11" s="199" t="s">
        <v>24</v>
      </c>
      <c r="I11" s="167" t="s">
        <v>30</v>
      </c>
      <c r="L11" s="205">
        <v>644.745762711864</v>
      </c>
      <c r="M11" s="203">
        <f t="shared" si="0"/>
        <v>483.559322033898</v>
      </c>
      <c r="N11" s="203">
        <f t="shared" si="1"/>
        <v>515.796610169491</v>
      </c>
      <c r="O11" s="203">
        <f t="shared" si="2"/>
        <v>548.033898305085</v>
      </c>
    </row>
    <row r="12" spans="1:15">
      <c r="A12">
        <f>'Прайс основной'!H12:H53</f>
        <v>1518</v>
      </c>
      <c r="B12">
        <v>1.18</v>
      </c>
      <c r="C12" s="192">
        <f t="shared" si="3"/>
        <v>1286.4406779661</v>
      </c>
      <c r="E12" s="196">
        <f t="shared" si="4"/>
        <v>1543.72881355932</v>
      </c>
      <c r="F12" s="197" t="s">
        <v>24</v>
      </c>
      <c r="I12" s="167" t="s">
        <v>207</v>
      </c>
      <c r="L12" s="205">
        <v>1543.72881355932</v>
      </c>
      <c r="M12" s="203">
        <f t="shared" si="0"/>
        <v>1157.79661016949</v>
      </c>
      <c r="N12" s="203">
        <f t="shared" si="1"/>
        <v>1234.98305084746</v>
      </c>
      <c r="O12" s="203">
        <f t="shared" si="2"/>
        <v>1312.16949152542</v>
      </c>
    </row>
    <row r="13" spans="1:15">
      <c r="A13">
        <f>'Прайс основной'!H13:H54</f>
        <v>634</v>
      </c>
      <c r="B13">
        <v>1.18</v>
      </c>
      <c r="C13" s="192">
        <f t="shared" si="3"/>
        <v>537.28813559322</v>
      </c>
      <c r="E13" s="196">
        <f t="shared" si="4"/>
        <v>644.745762711864</v>
      </c>
      <c r="F13" s="199" t="s">
        <v>24</v>
      </c>
      <c r="I13" s="167" t="s">
        <v>31</v>
      </c>
      <c r="L13" s="205">
        <v>644.745762711864</v>
      </c>
      <c r="M13" s="203">
        <f t="shared" si="0"/>
        <v>483.559322033898</v>
      </c>
      <c r="N13" s="203">
        <f t="shared" si="1"/>
        <v>515.796610169491</v>
      </c>
      <c r="O13" s="203">
        <f t="shared" si="2"/>
        <v>548.033898305085</v>
      </c>
    </row>
    <row r="14" spans="1:15">
      <c r="A14">
        <f>'Прайс основной'!H14:H55</f>
        <v>692</v>
      </c>
      <c r="B14">
        <v>1.18</v>
      </c>
      <c r="C14" s="192">
        <f t="shared" si="3"/>
        <v>586.440677966102</v>
      </c>
      <c r="E14" s="196">
        <f t="shared" si="4"/>
        <v>703.728813559322</v>
      </c>
      <c r="F14" s="197" t="s">
        <v>24</v>
      </c>
      <c r="I14" s="167" t="s">
        <v>32</v>
      </c>
      <c r="L14" s="205">
        <v>703.728813559322</v>
      </c>
      <c r="M14" s="203">
        <f t="shared" si="0"/>
        <v>527.796610169491</v>
      </c>
      <c r="N14" s="203">
        <f t="shared" si="1"/>
        <v>562.983050847458</v>
      </c>
      <c r="O14" s="203">
        <f t="shared" si="2"/>
        <v>598.169491525424</v>
      </c>
    </row>
    <row r="15" spans="1:15">
      <c r="A15">
        <f>'Прайс основной'!H15:H56</f>
        <v>634</v>
      </c>
      <c r="B15">
        <v>1.18</v>
      </c>
      <c r="C15" s="192">
        <f t="shared" si="3"/>
        <v>537.28813559322</v>
      </c>
      <c r="E15" s="196">
        <f t="shared" si="4"/>
        <v>644.745762711864</v>
      </c>
      <c r="F15" s="199" t="s">
        <v>24</v>
      </c>
      <c r="I15" s="167" t="s">
        <v>33</v>
      </c>
      <c r="L15" s="205">
        <v>644.745762711864</v>
      </c>
      <c r="M15" s="203">
        <f t="shared" si="0"/>
        <v>483.559322033898</v>
      </c>
      <c r="N15" s="203">
        <f t="shared" si="1"/>
        <v>515.796610169491</v>
      </c>
      <c r="O15" s="203">
        <f t="shared" si="2"/>
        <v>548.033898305085</v>
      </c>
    </row>
    <row r="16" spans="1:15">
      <c r="A16">
        <f>'Прайс основной'!H16:H57</f>
        <v>4776</v>
      </c>
      <c r="B16">
        <v>1.18</v>
      </c>
      <c r="C16" s="192">
        <f t="shared" si="3"/>
        <v>4047.45762711864</v>
      </c>
      <c r="E16" s="196">
        <f t="shared" si="4"/>
        <v>4856.94915254237</v>
      </c>
      <c r="F16" s="199" t="s">
        <v>34</v>
      </c>
      <c r="I16" s="167" t="s">
        <v>36</v>
      </c>
      <c r="L16" s="205">
        <v>4856.94915254237</v>
      </c>
      <c r="M16" s="203">
        <f t="shared" si="0"/>
        <v>3642.71186440678</v>
      </c>
      <c r="N16" s="203">
        <f t="shared" si="1"/>
        <v>3885.5593220339</v>
      </c>
      <c r="O16" s="203">
        <f t="shared" si="2"/>
        <v>4128.40677966102</v>
      </c>
    </row>
    <row r="17" spans="1:15">
      <c r="A17">
        <f>'Прайс основной'!H17:H58</f>
        <v>5614</v>
      </c>
      <c r="B17">
        <v>1.18</v>
      </c>
      <c r="C17" s="192">
        <f t="shared" si="3"/>
        <v>4757.62711864407</v>
      </c>
      <c r="E17" s="196">
        <f t="shared" si="4"/>
        <v>5709.15254237288</v>
      </c>
      <c r="F17" s="199" t="s">
        <v>34</v>
      </c>
      <c r="I17" s="167" t="s">
        <v>38</v>
      </c>
      <c r="L17" s="205">
        <v>5709.15254237288</v>
      </c>
      <c r="M17" s="203">
        <f t="shared" si="0"/>
        <v>4281.86440677966</v>
      </c>
      <c r="N17" s="203">
        <f t="shared" si="1"/>
        <v>4567.32203389831</v>
      </c>
      <c r="O17" s="203">
        <f t="shared" si="2"/>
        <v>4852.77966101695</v>
      </c>
    </row>
    <row r="18" spans="1:15">
      <c r="A18">
        <f>'Прайс основной'!H18:H59</f>
        <v>4808</v>
      </c>
      <c r="B18">
        <v>1.18</v>
      </c>
      <c r="C18" s="192">
        <f t="shared" si="3"/>
        <v>4074.57627118644</v>
      </c>
      <c r="E18" s="196">
        <f t="shared" si="4"/>
        <v>4889.49152542373</v>
      </c>
      <c r="F18" s="199" t="s">
        <v>34</v>
      </c>
      <c r="I18" s="169" t="s">
        <v>208</v>
      </c>
      <c r="L18" s="205">
        <v>4889.49152542373</v>
      </c>
      <c r="M18" s="203">
        <f t="shared" si="0"/>
        <v>3667.1186440678</v>
      </c>
      <c r="N18" s="203">
        <f t="shared" si="1"/>
        <v>3911.59322033898</v>
      </c>
      <c r="O18" s="203">
        <f t="shared" si="2"/>
        <v>4156.06779661017</v>
      </c>
    </row>
    <row r="19" spans="1:15">
      <c r="A19">
        <f>'Прайс основной'!H19:H60</f>
        <v>4808</v>
      </c>
      <c r="B19">
        <v>1.18</v>
      </c>
      <c r="C19" s="192">
        <f t="shared" si="3"/>
        <v>4074.57627118644</v>
      </c>
      <c r="E19" s="196">
        <f t="shared" si="4"/>
        <v>4889.49152542373</v>
      </c>
      <c r="F19" s="199" t="s">
        <v>34</v>
      </c>
      <c r="I19" s="169" t="s">
        <v>209</v>
      </c>
      <c r="L19" s="205">
        <v>4889.49152542373</v>
      </c>
      <c r="M19" s="203">
        <f t="shared" si="0"/>
        <v>3667.1186440678</v>
      </c>
      <c r="N19" s="203">
        <f t="shared" si="1"/>
        <v>3911.59322033898</v>
      </c>
      <c r="O19" s="203">
        <f t="shared" si="2"/>
        <v>4156.06779661017</v>
      </c>
    </row>
    <row r="20" spans="1:15">
      <c r="A20">
        <f>'Прайс основной'!H20:H61</f>
        <v>4682</v>
      </c>
      <c r="B20">
        <v>1.18</v>
      </c>
      <c r="C20" s="192">
        <f t="shared" si="3"/>
        <v>3967.79661016949</v>
      </c>
      <c r="E20" s="196">
        <f t="shared" si="4"/>
        <v>4761.35593220339</v>
      </c>
      <c r="F20" s="199" t="s">
        <v>34</v>
      </c>
      <c r="I20" s="169" t="s">
        <v>210</v>
      </c>
      <c r="L20" s="205">
        <v>4761.35593220339</v>
      </c>
      <c r="M20" s="203">
        <f t="shared" si="0"/>
        <v>3571.01694915254</v>
      </c>
      <c r="N20" s="203">
        <f t="shared" si="1"/>
        <v>3809.08474576271</v>
      </c>
      <c r="O20" s="203">
        <f t="shared" si="2"/>
        <v>4047.15254237288</v>
      </c>
    </row>
    <row r="21" spans="1:15">
      <c r="A21">
        <f>'Прайс основной'!H21:H62</f>
        <v>4864</v>
      </c>
      <c r="B21">
        <v>1.18</v>
      </c>
      <c r="C21" s="192">
        <f t="shared" si="3"/>
        <v>4122.03389830509</v>
      </c>
      <c r="E21" s="196">
        <f t="shared" si="4"/>
        <v>4946.4406779661</v>
      </c>
      <c r="F21" s="199" t="s">
        <v>34</v>
      </c>
      <c r="I21" s="167" t="s">
        <v>39</v>
      </c>
      <c r="L21" s="205">
        <v>4946.4406779661</v>
      </c>
      <c r="M21" s="203">
        <f t="shared" si="0"/>
        <v>3709.83050847458</v>
      </c>
      <c r="N21" s="203">
        <f t="shared" si="1"/>
        <v>3957.15254237288</v>
      </c>
      <c r="O21" s="203">
        <f t="shared" si="2"/>
        <v>4204.47457627119</v>
      </c>
    </row>
    <row r="22" spans="1:15">
      <c r="A22">
        <f>'Прайс основной'!H22:H63</f>
        <v>4949</v>
      </c>
      <c r="B22">
        <v>1.18</v>
      </c>
      <c r="C22" s="192">
        <f t="shared" si="3"/>
        <v>4194.06779661017</v>
      </c>
      <c r="E22" s="196">
        <f t="shared" si="4"/>
        <v>5032.8813559322</v>
      </c>
      <c r="F22" s="199" t="s">
        <v>34</v>
      </c>
      <c r="I22" s="167" t="s">
        <v>44</v>
      </c>
      <c r="L22" s="205">
        <v>5032.8813559322</v>
      </c>
      <c r="M22" s="203">
        <f t="shared" si="0"/>
        <v>3774.66101694915</v>
      </c>
      <c r="N22" s="203">
        <f t="shared" si="1"/>
        <v>4026.30508474576</v>
      </c>
      <c r="O22" s="203">
        <f t="shared" si="2"/>
        <v>4277.94915254237</v>
      </c>
    </row>
    <row r="23" spans="1:15">
      <c r="A23">
        <f>'Прайс основной'!H23:H64</f>
        <v>4682</v>
      </c>
      <c r="B23">
        <v>1.18</v>
      </c>
      <c r="C23" s="192">
        <f t="shared" si="3"/>
        <v>3967.79661016949</v>
      </c>
      <c r="E23" s="196">
        <f t="shared" si="4"/>
        <v>4761.35593220339</v>
      </c>
      <c r="F23" s="199" t="s">
        <v>34</v>
      </c>
      <c r="I23" s="169" t="s">
        <v>211</v>
      </c>
      <c r="L23" s="205">
        <v>4761.35593220339</v>
      </c>
      <c r="M23" s="203">
        <f t="shared" si="0"/>
        <v>3571.01694915254</v>
      </c>
      <c r="N23" s="203">
        <f t="shared" si="1"/>
        <v>3809.08474576271</v>
      </c>
      <c r="O23" s="203">
        <f t="shared" si="2"/>
        <v>4047.15254237288</v>
      </c>
    </row>
    <row r="24" spans="1:15">
      <c r="A24">
        <f>'Прайс основной'!H24:H65</f>
        <v>5614</v>
      </c>
      <c r="B24">
        <v>1.18</v>
      </c>
      <c r="C24" s="192">
        <f t="shared" si="3"/>
        <v>4757.62711864407</v>
      </c>
      <c r="E24" s="196">
        <f t="shared" si="4"/>
        <v>5709.15254237288</v>
      </c>
      <c r="F24" s="199" t="s">
        <v>34</v>
      </c>
      <c r="I24" s="167" t="s">
        <v>212</v>
      </c>
      <c r="L24" s="205">
        <v>5709.15254237288</v>
      </c>
      <c r="M24" s="203">
        <f t="shared" si="0"/>
        <v>4281.86440677966</v>
      </c>
      <c r="N24" s="203">
        <f t="shared" si="1"/>
        <v>4567.32203389831</v>
      </c>
      <c r="O24" s="203">
        <f t="shared" si="2"/>
        <v>4852.77966101695</v>
      </c>
    </row>
    <row r="25" spans="1:15">
      <c r="A25">
        <f>'Прайс основной'!H25:H66</f>
        <v>1561</v>
      </c>
      <c r="B25">
        <v>1.18</v>
      </c>
      <c r="C25" s="192">
        <f t="shared" si="3"/>
        <v>1322.8813559322</v>
      </c>
      <c r="E25" s="196">
        <f t="shared" si="4"/>
        <v>1587.45762711864</v>
      </c>
      <c r="F25" s="199" t="s">
        <v>45</v>
      </c>
      <c r="I25" s="169" t="s">
        <v>214</v>
      </c>
      <c r="L25" s="205">
        <v>1587.45762711864</v>
      </c>
      <c r="M25" s="203">
        <f t="shared" si="0"/>
        <v>1190.59322033898</v>
      </c>
      <c r="N25" s="203">
        <f t="shared" si="1"/>
        <v>1269.96610169492</v>
      </c>
      <c r="O25" s="203">
        <f t="shared" si="2"/>
        <v>1349.33898305085</v>
      </c>
    </row>
    <row r="26" spans="1:15">
      <c r="A26">
        <f>'Прайс основной'!H26:H67</f>
        <v>1592</v>
      </c>
      <c r="B26">
        <v>1.18</v>
      </c>
      <c r="C26" s="192">
        <f t="shared" si="3"/>
        <v>1349.15254237288</v>
      </c>
      <c r="E26" s="196">
        <f t="shared" si="4"/>
        <v>1618.98305084746</v>
      </c>
      <c r="F26" s="199" t="s">
        <v>45</v>
      </c>
      <c r="I26" s="167" t="s">
        <v>217</v>
      </c>
      <c r="L26" s="205">
        <v>1618.98305084746</v>
      </c>
      <c r="M26" s="203">
        <f t="shared" si="0"/>
        <v>1214.23728813559</v>
      </c>
      <c r="N26" s="203">
        <f t="shared" si="1"/>
        <v>1295.18644067797</v>
      </c>
      <c r="O26" s="203">
        <f t="shared" si="2"/>
        <v>1376.13559322034</v>
      </c>
    </row>
    <row r="27" spans="1:15">
      <c r="A27">
        <f>'Прайс основной'!H27:H68</f>
        <v>3213</v>
      </c>
      <c r="B27">
        <v>1.18</v>
      </c>
      <c r="C27" s="192">
        <f t="shared" si="3"/>
        <v>2722.8813559322</v>
      </c>
      <c r="E27" s="196">
        <f t="shared" si="4"/>
        <v>3267.45762711864</v>
      </c>
      <c r="F27" s="197" t="s">
        <v>45</v>
      </c>
      <c r="I27" s="167" t="s">
        <v>218</v>
      </c>
      <c r="L27" s="205">
        <v>3267.45762711864</v>
      </c>
      <c r="M27" s="203">
        <f t="shared" si="0"/>
        <v>2450.59322033898</v>
      </c>
      <c r="N27" s="203">
        <f t="shared" si="1"/>
        <v>2613.96610169492</v>
      </c>
      <c r="O27" s="203">
        <f t="shared" si="2"/>
        <v>2777.33898305085</v>
      </c>
    </row>
    <row r="28" spans="1:15">
      <c r="A28">
        <f>'Прайс основной'!H28:H69</f>
        <v>1155</v>
      </c>
      <c r="B28">
        <v>1.18</v>
      </c>
      <c r="C28" s="192">
        <f t="shared" si="3"/>
        <v>978.813559322034</v>
      </c>
      <c r="E28" s="196">
        <f t="shared" si="4"/>
        <v>1174.57627118644</v>
      </c>
      <c r="F28" s="199" t="s">
        <v>45</v>
      </c>
      <c r="I28" s="167" t="s">
        <v>219</v>
      </c>
      <c r="L28" s="205">
        <v>1174.57627118644</v>
      </c>
      <c r="M28" s="203">
        <f t="shared" si="0"/>
        <v>880.93220338983</v>
      </c>
      <c r="N28" s="203">
        <f t="shared" si="1"/>
        <v>939.661016949153</v>
      </c>
      <c r="O28" s="203">
        <f t="shared" si="2"/>
        <v>998.389830508474</v>
      </c>
    </row>
    <row r="29" spans="1:15">
      <c r="A29">
        <f>'Прайс основной'!H29:H70</f>
        <v>3074</v>
      </c>
      <c r="B29">
        <v>1.18</v>
      </c>
      <c r="C29" s="192">
        <f t="shared" si="3"/>
        <v>2605.08474576271</v>
      </c>
      <c r="E29" s="196">
        <f t="shared" si="4"/>
        <v>3126.10169491525</v>
      </c>
      <c r="F29" s="197" t="s">
        <v>45</v>
      </c>
      <c r="I29" s="167" t="s">
        <v>220</v>
      </c>
      <c r="L29" s="205">
        <v>3126.10169491525</v>
      </c>
      <c r="M29" s="203">
        <f t="shared" si="0"/>
        <v>2344.57627118644</v>
      </c>
      <c r="N29" s="203">
        <f t="shared" si="1"/>
        <v>2500.8813559322</v>
      </c>
      <c r="O29" s="203">
        <f t="shared" si="2"/>
        <v>2657.18644067797</v>
      </c>
    </row>
    <row r="30" spans="1:15">
      <c r="A30">
        <f>'Прайс основной'!H30:H71</f>
        <v>1038</v>
      </c>
      <c r="B30">
        <v>1.18</v>
      </c>
      <c r="C30" s="192">
        <f t="shared" si="3"/>
        <v>879.661016949153</v>
      </c>
      <c r="E30" s="196">
        <f t="shared" si="4"/>
        <v>1055.59322033898</v>
      </c>
      <c r="F30" s="199" t="s">
        <v>45</v>
      </c>
      <c r="I30" s="167" t="s">
        <v>222</v>
      </c>
      <c r="L30" s="205">
        <v>1055.59322033898</v>
      </c>
      <c r="M30" s="203">
        <f t="shared" si="0"/>
        <v>791.694915254237</v>
      </c>
      <c r="N30" s="203">
        <f t="shared" si="1"/>
        <v>844.474576271186</v>
      </c>
      <c r="O30" s="203">
        <f t="shared" si="2"/>
        <v>897.254237288136</v>
      </c>
    </row>
    <row r="31" spans="1:15">
      <c r="A31">
        <f>'Прайс основной'!H31:H72</f>
        <v>1607</v>
      </c>
      <c r="B31">
        <v>1.18</v>
      </c>
      <c r="C31" s="192">
        <f t="shared" si="3"/>
        <v>1361.86440677966</v>
      </c>
      <c r="E31" s="196">
        <f t="shared" si="4"/>
        <v>1634.23728813559</v>
      </c>
      <c r="F31" s="199" t="s">
        <v>45</v>
      </c>
      <c r="I31" s="169" t="s">
        <v>223</v>
      </c>
      <c r="L31" s="205">
        <v>1634.23728813559</v>
      </c>
      <c r="M31" s="203">
        <f t="shared" si="0"/>
        <v>1225.67796610169</v>
      </c>
      <c r="N31" s="203">
        <f t="shared" si="1"/>
        <v>1307.38983050847</v>
      </c>
      <c r="O31" s="203">
        <f t="shared" si="2"/>
        <v>1389.10169491525</v>
      </c>
    </row>
    <row r="32" spans="1:15">
      <c r="A32">
        <f>'Прайс основной'!H32:H73</f>
        <v>4950</v>
      </c>
      <c r="B32">
        <v>1.18</v>
      </c>
      <c r="C32" s="192">
        <f t="shared" si="3"/>
        <v>4194.91525423729</v>
      </c>
      <c r="E32" s="196">
        <f t="shared" si="4"/>
        <v>5033.89830508475</v>
      </c>
      <c r="F32" s="199" t="s">
        <v>45</v>
      </c>
      <c r="I32" s="167" t="s">
        <v>47</v>
      </c>
      <c r="L32" s="205">
        <v>5033.89830508475</v>
      </c>
      <c r="M32" s="203">
        <f t="shared" si="0"/>
        <v>3775.42372881356</v>
      </c>
      <c r="N32" s="203">
        <f t="shared" si="1"/>
        <v>4027.1186440678</v>
      </c>
      <c r="O32" s="203">
        <f t="shared" si="2"/>
        <v>4278.81355932203</v>
      </c>
    </row>
    <row r="33" spans="1:15">
      <c r="A33">
        <f>'Прайс основной'!H33:H74</f>
        <v>4514</v>
      </c>
      <c r="B33">
        <v>1.18</v>
      </c>
      <c r="C33" s="192">
        <f t="shared" si="3"/>
        <v>3825.42372881356</v>
      </c>
      <c r="E33" s="196">
        <f t="shared" si="4"/>
        <v>4590.50847457627</v>
      </c>
      <c r="F33" s="199" t="s">
        <v>45</v>
      </c>
      <c r="I33" s="167" t="s">
        <v>225</v>
      </c>
      <c r="L33" s="205">
        <v>4590.50847457627</v>
      </c>
      <c r="M33" s="203">
        <f t="shared" si="0"/>
        <v>3442.8813559322</v>
      </c>
      <c r="N33" s="203">
        <f t="shared" si="1"/>
        <v>3672.40677966102</v>
      </c>
      <c r="O33" s="203">
        <f t="shared" si="2"/>
        <v>3901.93220338983</v>
      </c>
    </row>
    <row r="34" ht="26.4" spans="1:15">
      <c r="A34">
        <f>'Прайс основной'!H34:H75</f>
        <v>1994</v>
      </c>
      <c r="B34">
        <v>1.18</v>
      </c>
      <c r="C34" s="192">
        <f t="shared" si="3"/>
        <v>1689.83050847458</v>
      </c>
      <c r="E34" s="196">
        <f t="shared" si="4"/>
        <v>2027.79661016949</v>
      </c>
      <c r="F34" s="199" t="s">
        <v>48</v>
      </c>
      <c r="I34" s="167" t="s">
        <v>227</v>
      </c>
      <c r="L34" s="205">
        <v>2027.79661016949</v>
      </c>
      <c r="M34" s="203">
        <f t="shared" si="0"/>
        <v>1520.84745762712</v>
      </c>
      <c r="N34" s="203">
        <f t="shared" si="1"/>
        <v>1622.23728813559</v>
      </c>
      <c r="O34" s="203">
        <f t="shared" si="2"/>
        <v>1723.62711864407</v>
      </c>
    </row>
    <row r="35" ht="26.4" spans="1:15">
      <c r="A35">
        <f>'Прайс основной'!H35:H76</f>
        <v>1539</v>
      </c>
      <c r="B35">
        <v>1.18</v>
      </c>
      <c r="C35" s="192">
        <f t="shared" si="3"/>
        <v>1304.23728813559</v>
      </c>
      <c r="E35" s="196">
        <f t="shared" si="4"/>
        <v>1565.08474576271</v>
      </c>
      <c r="F35" s="199" t="s">
        <v>48</v>
      </c>
      <c r="I35" s="167" t="s">
        <v>229</v>
      </c>
      <c r="L35" s="205">
        <v>1565.08474576271</v>
      </c>
      <c r="M35" s="203">
        <f t="shared" si="0"/>
        <v>1173.81355932203</v>
      </c>
      <c r="N35" s="203">
        <f t="shared" si="1"/>
        <v>1252.06779661017</v>
      </c>
      <c r="O35" s="203">
        <f t="shared" si="2"/>
        <v>1330.3220338983</v>
      </c>
    </row>
    <row r="36" ht="26.4" spans="1:15">
      <c r="A36">
        <f>'Прайс основной'!H36:H77</f>
        <v>1994</v>
      </c>
      <c r="B36">
        <v>1.18</v>
      </c>
      <c r="C36" s="192">
        <f t="shared" si="3"/>
        <v>1689.83050847458</v>
      </c>
      <c r="E36" s="196">
        <f t="shared" ref="E36:E67" si="5">C36*1.2</f>
        <v>2027.79661016949</v>
      </c>
      <c r="F36" s="199" t="s">
        <v>48</v>
      </c>
      <c r="I36" s="167" t="s">
        <v>231</v>
      </c>
      <c r="L36" s="205">
        <v>2027.79661016949</v>
      </c>
      <c r="M36" s="203">
        <f t="shared" ref="M36:M67" si="6">E36*0.75</f>
        <v>1520.84745762712</v>
      </c>
      <c r="N36" s="203">
        <f t="shared" ref="N36:N67" si="7">E36*0.8</f>
        <v>1622.23728813559</v>
      </c>
      <c r="O36" s="203">
        <f t="shared" ref="O36:O67" si="8">E36*0.85</f>
        <v>1723.62711864407</v>
      </c>
    </row>
    <row r="37" ht="26.4" spans="1:15">
      <c r="A37">
        <f>'Прайс основной'!H37:H78</f>
        <v>1994</v>
      </c>
      <c r="B37">
        <v>1.18</v>
      </c>
      <c r="C37" s="192">
        <f t="shared" si="3"/>
        <v>1689.83050847458</v>
      </c>
      <c r="E37" s="196">
        <f t="shared" si="5"/>
        <v>2027.79661016949</v>
      </c>
      <c r="F37" s="199" t="s">
        <v>48</v>
      </c>
      <c r="I37" s="167" t="s">
        <v>232</v>
      </c>
      <c r="L37" s="205">
        <v>2027.79661016949</v>
      </c>
      <c r="M37" s="203">
        <f t="shared" si="6"/>
        <v>1520.84745762712</v>
      </c>
      <c r="N37" s="203">
        <f t="shared" si="7"/>
        <v>1622.23728813559</v>
      </c>
      <c r="O37" s="203">
        <f t="shared" si="8"/>
        <v>1723.62711864407</v>
      </c>
    </row>
    <row r="38" ht="26.4" spans="1:15">
      <c r="A38">
        <f>'Прайс основной'!H38:H79</f>
        <v>1994</v>
      </c>
      <c r="B38">
        <v>1.18</v>
      </c>
      <c r="C38" s="192">
        <f t="shared" si="3"/>
        <v>1689.83050847458</v>
      </c>
      <c r="E38" s="196">
        <f t="shared" si="5"/>
        <v>2027.79661016949</v>
      </c>
      <c r="F38" s="199" t="s">
        <v>48</v>
      </c>
      <c r="I38" s="167" t="s">
        <v>233</v>
      </c>
      <c r="L38" s="205">
        <v>2027.79661016949</v>
      </c>
      <c r="M38" s="203">
        <f t="shared" si="6"/>
        <v>1520.84745762712</v>
      </c>
      <c r="N38" s="203">
        <f t="shared" si="7"/>
        <v>1622.23728813559</v>
      </c>
      <c r="O38" s="203">
        <f t="shared" si="8"/>
        <v>1723.62711864407</v>
      </c>
    </row>
    <row r="39" ht="26.4" spans="1:15">
      <c r="A39">
        <f>'Прайс основной'!H39:H80</f>
        <v>2049</v>
      </c>
      <c r="B39">
        <v>1.18</v>
      </c>
      <c r="C39" s="192">
        <f t="shared" si="3"/>
        <v>1736.4406779661</v>
      </c>
      <c r="E39" s="196">
        <f t="shared" si="5"/>
        <v>2083.72881355932</v>
      </c>
      <c r="F39" s="199" t="s">
        <v>48</v>
      </c>
      <c r="I39" s="167" t="s">
        <v>235</v>
      </c>
      <c r="L39" s="205">
        <v>2083.72881355932</v>
      </c>
      <c r="M39" s="203">
        <f t="shared" si="6"/>
        <v>1562.79661016949</v>
      </c>
      <c r="N39" s="203">
        <f t="shared" si="7"/>
        <v>1666.98305084746</v>
      </c>
      <c r="O39" s="203">
        <f t="shared" si="8"/>
        <v>1771.16949152542</v>
      </c>
    </row>
    <row r="40" ht="26.4" spans="1:15">
      <c r="A40">
        <f>'Прайс основной'!H40:H81</f>
        <v>2061</v>
      </c>
      <c r="B40">
        <v>1.18</v>
      </c>
      <c r="C40" s="192">
        <f t="shared" si="3"/>
        <v>1746.61016949153</v>
      </c>
      <c r="E40" s="196">
        <f t="shared" si="5"/>
        <v>2095.93220338983</v>
      </c>
      <c r="F40" s="199" t="s">
        <v>48</v>
      </c>
      <c r="I40" s="167" t="s">
        <v>50</v>
      </c>
      <c r="L40" s="205">
        <v>2095.93220338983</v>
      </c>
      <c r="M40" s="203">
        <f t="shared" si="6"/>
        <v>1571.94915254237</v>
      </c>
      <c r="N40" s="203">
        <f t="shared" si="7"/>
        <v>1676.74576271186</v>
      </c>
      <c r="O40" s="203">
        <f t="shared" si="8"/>
        <v>1781.54237288136</v>
      </c>
    </row>
    <row r="41" ht="26.4" spans="1:15">
      <c r="A41">
        <f>'Прайс основной'!H41:H82</f>
        <v>2088</v>
      </c>
      <c r="B41">
        <v>1.18</v>
      </c>
      <c r="C41" s="192">
        <f t="shared" si="3"/>
        <v>1769.49152542373</v>
      </c>
      <c r="E41" s="196">
        <f t="shared" si="5"/>
        <v>2123.38983050847</v>
      </c>
      <c r="F41" s="199" t="s">
        <v>48</v>
      </c>
      <c r="I41" s="167" t="s">
        <v>52</v>
      </c>
      <c r="L41" s="205">
        <v>2123.38983050847</v>
      </c>
      <c r="M41" s="203">
        <f t="shared" si="6"/>
        <v>1592.54237288136</v>
      </c>
      <c r="N41" s="203">
        <f t="shared" si="7"/>
        <v>1698.71186440678</v>
      </c>
      <c r="O41" s="203">
        <f t="shared" si="8"/>
        <v>1804.8813559322</v>
      </c>
    </row>
    <row r="42" ht="26.4" spans="1:15">
      <c r="A42">
        <f>'Прайс основной'!H42:H83</f>
        <v>2032</v>
      </c>
      <c r="B42">
        <v>1.18</v>
      </c>
      <c r="C42" s="192">
        <f t="shared" si="3"/>
        <v>1722.03389830508</v>
      </c>
      <c r="E42" s="196">
        <f t="shared" si="5"/>
        <v>2066.4406779661</v>
      </c>
      <c r="F42" s="199" t="s">
        <v>48</v>
      </c>
      <c r="I42" s="167" t="s">
        <v>54</v>
      </c>
      <c r="L42" s="205">
        <v>2066.4406779661</v>
      </c>
      <c r="M42" s="203">
        <f t="shared" si="6"/>
        <v>1549.83050847458</v>
      </c>
      <c r="N42" s="203">
        <f t="shared" si="7"/>
        <v>1653.15254237288</v>
      </c>
      <c r="O42" s="203">
        <f t="shared" si="8"/>
        <v>1756.47457627119</v>
      </c>
    </row>
    <row r="43" ht="26.4" spans="1:15">
      <c r="A43">
        <f>'Прайс основной'!H43:H84</f>
        <v>2079</v>
      </c>
      <c r="B43">
        <v>1.18</v>
      </c>
      <c r="C43" s="192">
        <f t="shared" si="3"/>
        <v>1761.86440677966</v>
      </c>
      <c r="E43" s="196">
        <f t="shared" si="5"/>
        <v>2114.23728813559</v>
      </c>
      <c r="F43" s="199" t="s">
        <v>55</v>
      </c>
      <c r="I43" s="167" t="s">
        <v>57</v>
      </c>
      <c r="L43" s="205">
        <v>2114.23728813559</v>
      </c>
      <c r="M43" s="203">
        <f t="shared" si="6"/>
        <v>1585.67796610169</v>
      </c>
      <c r="N43" s="203">
        <f t="shared" si="7"/>
        <v>1691.38983050847</v>
      </c>
      <c r="O43" s="203">
        <f t="shared" si="8"/>
        <v>1797.10169491525</v>
      </c>
    </row>
    <row r="44" ht="26.4" spans="1:15">
      <c r="A44">
        <f>'Прайс основной'!H44:H85</f>
        <v>2040</v>
      </c>
      <c r="B44">
        <v>1.18</v>
      </c>
      <c r="C44" s="192">
        <f t="shared" ref="C44:C49" si="9">A44/B44</f>
        <v>1728.81355932203</v>
      </c>
      <c r="E44" s="196">
        <f t="shared" si="5"/>
        <v>2074.57627118644</v>
      </c>
      <c r="F44" s="199" t="s">
        <v>55</v>
      </c>
      <c r="I44" s="167" t="s">
        <v>59</v>
      </c>
      <c r="L44" s="205">
        <v>2074.57627118644</v>
      </c>
      <c r="M44" s="203">
        <f t="shared" si="6"/>
        <v>1555.93220338983</v>
      </c>
      <c r="N44" s="203">
        <f t="shared" si="7"/>
        <v>1659.66101694915</v>
      </c>
      <c r="O44" s="203">
        <f t="shared" si="8"/>
        <v>1763.38983050847</v>
      </c>
    </row>
    <row r="45" ht="26.4" spans="1:15">
      <c r="A45">
        <f>'Прайс основной'!H45:H86</f>
        <v>2020</v>
      </c>
      <c r="B45">
        <v>1.18</v>
      </c>
      <c r="C45" s="192">
        <f t="shared" si="9"/>
        <v>1711.86440677966</v>
      </c>
      <c r="E45" s="196">
        <f t="shared" si="5"/>
        <v>2054.23728813559</v>
      </c>
      <c r="F45" s="199" t="s">
        <v>55</v>
      </c>
      <c r="I45" s="167" t="s">
        <v>61</v>
      </c>
      <c r="L45" s="205">
        <v>2054.23728813559</v>
      </c>
      <c r="M45" s="203">
        <f t="shared" si="6"/>
        <v>1540.67796610169</v>
      </c>
      <c r="N45" s="203">
        <f t="shared" si="7"/>
        <v>1643.38983050847</v>
      </c>
      <c r="O45" s="203">
        <f t="shared" si="8"/>
        <v>1746.10169491525</v>
      </c>
    </row>
    <row r="46" spans="1:15">
      <c r="A46" s="192">
        <f>'Прайс основной'!H66</f>
        <v>14086</v>
      </c>
      <c r="B46">
        <v>1.18</v>
      </c>
      <c r="C46" s="192">
        <f t="shared" si="9"/>
        <v>11937.2881355932</v>
      </c>
      <c r="E46" s="196">
        <f t="shared" si="5"/>
        <v>14324.7457627119</v>
      </c>
      <c r="F46" s="198" t="s">
        <v>241</v>
      </c>
      <c r="I46" s="167" t="s">
        <v>243</v>
      </c>
      <c r="L46" s="205">
        <v>14324.7457627119</v>
      </c>
      <c r="M46" s="203">
        <f t="shared" si="6"/>
        <v>10743.5593220339</v>
      </c>
      <c r="N46" s="203">
        <f t="shared" si="7"/>
        <v>11459.7966101695</v>
      </c>
      <c r="O46" s="203">
        <f t="shared" si="8"/>
        <v>12176.0338983051</v>
      </c>
    </row>
    <row r="47" spans="1:15">
      <c r="A47" s="192">
        <f>'Прайс основной'!H67</f>
        <v>5609</v>
      </c>
      <c r="B47">
        <v>1.18</v>
      </c>
      <c r="C47" s="192">
        <f t="shared" si="9"/>
        <v>4753.38983050847</v>
      </c>
      <c r="E47" s="196">
        <f t="shared" si="5"/>
        <v>5704.06779661017</v>
      </c>
      <c r="F47" s="197" t="s">
        <v>100</v>
      </c>
      <c r="I47" s="167" t="s">
        <v>244</v>
      </c>
      <c r="L47" s="205">
        <v>5704.06779661017</v>
      </c>
      <c r="M47" s="203">
        <f t="shared" si="6"/>
        <v>4278.05084745763</v>
      </c>
      <c r="N47" s="203">
        <f t="shared" si="7"/>
        <v>4563.25423728814</v>
      </c>
      <c r="O47" s="203">
        <f t="shared" si="8"/>
        <v>4848.45762711864</v>
      </c>
    </row>
    <row r="48" spans="1:15">
      <c r="A48" s="192">
        <f>'Прайс основной'!H68</f>
        <v>28038</v>
      </c>
      <c r="B48">
        <v>1.18</v>
      </c>
      <c r="C48" s="192">
        <f t="shared" si="9"/>
        <v>23761.0169491525</v>
      </c>
      <c r="E48" s="196">
        <f t="shared" si="5"/>
        <v>28513.2203389831</v>
      </c>
      <c r="F48" s="197" t="s">
        <v>100</v>
      </c>
      <c r="I48" s="167" t="s">
        <v>244</v>
      </c>
      <c r="L48" s="205">
        <v>28513.2203389831</v>
      </c>
      <c r="M48" s="203">
        <f t="shared" si="6"/>
        <v>21384.9152542373</v>
      </c>
      <c r="N48" s="203">
        <f t="shared" si="7"/>
        <v>22810.5762711864</v>
      </c>
      <c r="O48" s="203">
        <f t="shared" si="8"/>
        <v>24236.2372881356</v>
      </c>
    </row>
    <row r="49" spans="1:15">
      <c r="A49" s="192">
        <f>'Прайс основной'!H69</f>
        <v>5324</v>
      </c>
      <c r="B49">
        <v>1.18</v>
      </c>
      <c r="C49" s="192">
        <f t="shared" si="9"/>
        <v>4511.86440677966</v>
      </c>
      <c r="E49" s="196">
        <f t="shared" si="5"/>
        <v>5414.23728813559</v>
      </c>
      <c r="F49" s="199" t="s">
        <v>100</v>
      </c>
      <c r="I49" s="169" t="s">
        <v>102</v>
      </c>
      <c r="L49" s="205">
        <v>5414.23728813559</v>
      </c>
      <c r="M49" s="203">
        <f t="shared" si="6"/>
        <v>4060.67796610169</v>
      </c>
      <c r="N49" s="203">
        <f t="shared" si="7"/>
        <v>4331.38983050847</v>
      </c>
      <c r="O49" s="203">
        <f t="shared" si="8"/>
        <v>4602.10169491525</v>
      </c>
    </row>
    <row r="50" spans="1:15">
      <c r="A50" s="192">
        <f>'Прайс основной'!H70</f>
        <v>26619</v>
      </c>
      <c r="B50">
        <v>1.18</v>
      </c>
      <c r="C50" s="192">
        <f t="shared" ref="C50:C62" si="10">A50/B50</f>
        <v>22558.4745762712</v>
      </c>
      <c r="E50" s="196">
        <f t="shared" si="5"/>
        <v>27070.1694915254</v>
      </c>
      <c r="F50" s="199" t="s">
        <v>100</v>
      </c>
      <c r="I50" s="169" t="s">
        <v>102</v>
      </c>
      <c r="L50" s="205">
        <v>27070.1694915254</v>
      </c>
      <c r="M50" s="203">
        <f t="shared" si="6"/>
        <v>20302.6271186441</v>
      </c>
      <c r="N50" s="203">
        <f t="shared" si="7"/>
        <v>21656.1355932203</v>
      </c>
      <c r="O50" s="203">
        <f t="shared" si="8"/>
        <v>23009.6440677966</v>
      </c>
    </row>
    <row r="51" spans="1:15">
      <c r="A51" s="192">
        <f>'Прайс основной'!H71</f>
        <v>4730</v>
      </c>
      <c r="B51">
        <v>1.18</v>
      </c>
      <c r="C51" s="192">
        <f t="shared" si="10"/>
        <v>4008.47457627119</v>
      </c>
      <c r="E51" s="196">
        <f t="shared" si="5"/>
        <v>4810.16949152542</v>
      </c>
      <c r="F51" s="199" t="s">
        <v>100</v>
      </c>
      <c r="I51" s="167" t="s">
        <v>104</v>
      </c>
      <c r="L51" s="205">
        <v>4810.16949152542</v>
      </c>
      <c r="M51" s="203">
        <f t="shared" si="6"/>
        <v>3607.62711864407</v>
      </c>
      <c r="N51" s="203">
        <f t="shared" si="7"/>
        <v>3848.13559322034</v>
      </c>
      <c r="O51" s="203">
        <f t="shared" si="8"/>
        <v>4088.64406779661</v>
      </c>
    </row>
    <row r="52" spans="1:15">
      <c r="A52" s="192">
        <f>'Прайс основной'!H72</f>
        <v>2748</v>
      </c>
      <c r="B52">
        <v>1.18</v>
      </c>
      <c r="C52" s="192">
        <f t="shared" si="10"/>
        <v>2328.81355932203</v>
      </c>
      <c r="E52" s="196">
        <f t="shared" si="5"/>
        <v>2794.57627118644</v>
      </c>
      <c r="F52" s="199" t="s">
        <v>100</v>
      </c>
      <c r="I52" s="167" t="s">
        <v>245</v>
      </c>
      <c r="L52" s="205">
        <v>2794.57627118644</v>
      </c>
      <c r="M52" s="203">
        <f t="shared" si="6"/>
        <v>2095.93220338983</v>
      </c>
      <c r="N52" s="203">
        <f t="shared" si="7"/>
        <v>2235.66101694915</v>
      </c>
      <c r="O52" s="203">
        <f t="shared" si="8"/>
        <v>2375.38983050847</v>
      </c>
    </row>
    <row r="53" spans="1:15">
      <c r="A53" s="192">
        <f>'Прайс основной'!H73</f>
        <v>26950</v>
      </c>
      <c r="B53">
        <v>1.18</v>
      </c>
      <c r="C53" s="192">
        <f t="shared" si="10"/>
        <v>22838.9830508475</v>
      </c>
      <c r="E53" s="196">
        <f t="shared" si="5"/>
        <v>27406.7796610169</v>
      </c>
      <c r="F53" s="197" t="s">
        <v>100</v>
      </c>
      <c r="I53" s="170" t="s">
        <v>108</v>
      </c>
      <c r="L53" s="205">
        <v>27406.7796610169</v>
      </c>
      <c r="M53" s="203">
        <f t="shared" si="6"/>
        <v>20555.0847457627</v>
      </c>
      <c r="N53" s="203">
        <f t="shared" si="7"/>
        <v>21925.4237288136</v>
      </c>
      <c r="O53" s="203">
        <f t="shared" si="8"/>
        <v>23295.7627118644</v>
      </c>
    </row>
    <row r="54" spans="1:15">
      <c r="A54" s="192">
        <f>'Прайс основной'!H74</f>
        <v>6130</v>
      </c>
      <c r="B54">
        <v>1.18</v>
      </c>
      <c r="C54" s="192">
        <f t="shared" si="10"/>
        <v>5194.91525423729</v>
      </c>
      <c r="E54" s="196">
        <f t="shared" si="5"/>
        <v>6233.89830508475</v>
      </c>
      <c r="F54" s="197" t="s">
        <v>100</v>
      </c>
      <c r="I54" s="167" t="s">
        <v>246</v>
      </c>
      <c r="L54" s="205">
        <v>6233.89830508475</v>
      </c>
      <c r="M54" s="203">
        <f t="shared" si="6"/>
        <v>4675.42372881356</v>
      </c>
      <c r="N54" s="203">
        <f t="shared" si="7"/>
        <v>4987.1186440678</v>
      </c>
      <c r="O54" s="203">
        <f t="shared" si="8"/>
        <v>5298.81355932203</v>
      </c>
    </row>
    <row r="55" spans="1:15">
      <c r="A55" s="192">
        <f>'Прайс основной'!H75</f>
        <v>30646</v>
      </c>
      <c r="B55">
        <v>1.18</v>
      </c>
      <c r="C55" s="192">
        <f t="shared" si="10"/>
        <v>25971.186440678</v>
      </c>
      <c r="E55" s="196">
        <f t="shared" si="5"/>
        <v>31165.4237288136</v>
      </c>
      <c r="F55" s="197" t="s">
        <v>100</v>
      </c>
      <c r="I55" s="167" t="s">
        <v>246</v>
      </c>
      <c r="L55" s="205">
        <v>31165.4237288136</v>
      </c>
      <c r="M55" s="203">
        <f t="shared" si="6"/>
        <v>23374.0677966102</v>
      </c>
      <c r="N55" s="203">
        <f t="shared" si="7"/>
        <v>24932.3389830508</v>
      </c>
      <c r="O55" s="203">
        <f t="shared" si="8"/>
        <v>26490.6101694915</v>
      </c>
    </row>
    <row r="56" spans="1:15">
      <c r="A56" s="192">
        <f>'Прайс основной'!H76</f>
        <v>5650</v>
      </c>
      <c r="B56">
        <v>1.18</v>
      </c>
      <c r="C56" s="192">
        <f t="shared" si="10"/>
        <v>4788.13559322034</v>
      </c>
      <c r="E56" s="196">
        <f t="shared" si="5"/>
        <v>5745.76271186441</v>
      </c>
      <c r="F56" s="197" t="s">
        <v>100</v>
      </c>
      <c r="I56" s="167" t="s">
        <v>109</v>
      </c>
      <c r="L56" s="205">
        <v>5745.76271186441</v>
      </c>
      <c r="M56" s="203">
        <f t="shared" si="6"/>
        <v>4309.32203389831</v>
      </c>
      <c r="N56" s="203">
        <f t="shared" si="7"/>
        <v>4596.61016949153</v>
      </c>
      <c r="O56" s="203">
        <f t="shared" si="8"/>
        <v>4883.89830508475</v>
      </c>
    </row>
    <row r="57" spans="1:15">
      <c r="A57" s="192">
        <f>'Прайс основной'!H77</f>
        <v>27750</v>
      </c>
      <c r="B57">
        <v>1.18</v>
      </c>
      <c r="C57" s="192">
        <f t="shared" si="10"/>
        <v>23516.9491525424</v>
      </c>
      <c r="E57" s="196">
        <f t="shared" si="5"/>
        <v>28220.3389830508</v>
      </c>
      <c r="F57" s="197" t="s">
        <v>100</v>
      </c>
      <c r="I57" s="167" t="s">
        <v>109</v>
      </c>
      <c r="L57" s="205">
        <v>28220.3389830508</v>
      </c>
      <c r="M57" s="203">
        <f t="shared" si="6"/>
        <v>21165.2542372881</v>
      </c>
      <c r="N57" s="203">
        <f t="shared" si="7"/>
        <v>22576.2711864407</v>
      </c>
      <c r="O57" s="203">
        <f t="shared" si="8"/>
        <v>23987.2881355932</v>
      </c>
    </row>
    <row r="58" spans="1:15">
      <c r="A58" s="192">
        <f>'Прайс основной'!H78</f>
        <v>4902</v>
      </c>
      <c r="B58">
        <v>1.18</v>
      </c>
      <c r="C58" s="192">
        <f t="shared" si="10"/>
        <v>4154.23728813559</v>
      </c>
      <c r="E58" s="196">
        <f t="shared" si="5"/>
        <v>4985.08474576271</v>
      </c>
      <c r="F58" s="199" t="s">
        <v>100</v>
      </c>
      <c r="I58" s="169" t="s">
        <v>247</v>
      </c>
      <c r="L58" s="205">
        <v>4985.08474576271</v>
      </c>
      <c r="M58" s="203">
        <f t="shared" si="6"/>
        <v>3738.81355932203</v>
      </c>
      <c r="N58" s="203">
        <f t="shared" si="7"/>
        <v>3988.06779661017</v>
      </c>
      <c r="O58" s="203">
        <f t="shared" si="8"/>
        <v>4237.3220338983</v>
      </c>
    </row>
    <row r="59" spans="1:15">
      <c r="A59" s="192">
        <f>'Прайс основной'!H79</f>
        <v>27221</v>
      </c>
      <c r="B59">
        <v>1.18</v>
      </c>
      <c r="C59" s="192">
        <f t="shared" si="10"/>
        <v>23068.6440677966</v>
      </c>
      <c r="E59" s="196">
        <f t="shared" si="5"/>
        <v>27682.3728813559</v>
      </c>
      <c r="F59" s="197" t="s">
        <v>100</v>
      </c>
      <c r="I59" s="167" t="s">
        <v>247</v>
      </c>
      <c r="L59" s="205">
        <v>27682.3728813559</v>
      </c>
      <c r="M59" s="203">
        <f t="shared" si="6"/>
        <v>20761.779661017</v>
      </c>
      <c r="N59" s="203">
        <f t="shared" si="7"/>
        <v>22145.8983050847</v>
      </c>
      <c r="O59" s="203">
        <f t="shared" si="8"/>
        <v>23530.0169491525</v>
      </c>
    </row>
    <row r="60" spans="1:15">
      <c r="A60" s="192">
        <f>'Прайс основной'!H80</f>
        <v>6145</v>
      </c>
      <c r="B60">
        <v>1.18</v>
      </c>
      <c r="C60" s="192">
        <f t="shared" si="10"/>
        <v>5207.62711864407</v>
      </c>
      <c r="E60" s="196">
        <f t="shared" si="5"/>
        <v>6249.15254237288</v>
      </c>
      <c r="F60" s="197" t="s">
        <v>100</v>
      </c>
      <c r="I60" s="167" t="s">
        <v>110</v>
      </c>
      <c r="L60" s="205">
        <v>6249.15254237288</v>
      </c>
      <c r="M60" s="203">
        <f t="shared" si="6"/>
        <v>4686.86440677966</v>
      </c>
      <c r="N60" s="203">
        <f t="shared" si="7"/>
        <v>4999.32203389831</v>
      </c>
      <c r="O60" s="203">
        <f t="shared" si="8"/>
        <v>5311.77966101695</v>
      </c>
    </row>
    <row r="61" spans="1:15">
      <c r="A61" s="192">
        <f>'Прайс основной'!H81</f>
        <v>30721</v>
      </c>
      <c r="B61">
        <v>1.18</v>
      </c>
      <c r="C61" s="192">
        <f t="shared" si="10"/>
        <v>26034.7457627119</v>
      </c>
      <c r="E61" s="196">
        <f t="shared" si="5"/>
        <v>31241.6949152542</v>
      </c>
      <c r="F61" s="197" t="s">
        <v>100</v>
      </c>
      <c r="I61" s="167" t="s">
        <v>110</v>
      </c>
      <c r="L61" s="205">
        <v>31241.6949152542</v>
      </c>
      <c r="M61" s="203">
        <f t="shared" si="6"/>
        <v>23431.2711864407</v>
      </c>
      <c r="N61" s="203">
        <f t="shared" si="7"/>
        <v>24993.3559322034</v>
      </c>
      <c r="O61" s="203">
        <f t="shared" si="8"/>
        <v>26555.4406779661</v>
      </c>
    </row>
    <row r="62" spans="1:15">
      <c r="A62" s="192">
        <f>'Прайс основной'!H82</f>
        <v>4964</v>
      </c>
      <c r="B62">
        <v>1.18</v>
      </c>
      <c r="C62" s="192">
        <f t="shared" si="10"/>
        <v>4206.77966101695</v>
      </c>
      <c r="E62" s="196">
        <f t="shared" si="5"/>
        <v>5048.13559322034</v>
      </c>
      <c r="F62" s="199" t="s">
        <v>100</v>
      </c>
      <c r="I62" s="167" t="s">
        <v>249</v>
      </c>
      <c r="L62" s="205">
        <v>5048.13559322034</v>
      </c>
      <c r="M62" s="203">
        <f t="shared" si="6"/>
        <v>3786.10169491525</v>
      </c>
      <c r="N62" s="203">
        <f t="shared" si="7"/>
        <v>4038.50847457627</v>
      </c>
      <c r="O62" s="203">
        <f t="shared" si="8"/>
        <v>4290.91525423729</v>
      </c>
    </row>
    <row r="63" spans="1:15">
      <c r="A63" s="192">
        <f>'Прайс основной'!H83</f>
        <v>22575</v>
      </c>
      <c r="B63">
        <v>1.18</v>
      </c>
      <c r="C63" s="192">
        <f t="shared" ref="C63:C87" si="11">A63/B63</f>
        <v>19131.3559322034</v>
      </c>
      <c r="E63" s="196">
        <f t="shared" si="5"/>
        <v>22957.6271186441</v>
      </c>
      <c r="F63" s="199" t="s">
        <v>100</v>
      </c>
      <c r="I63" s="167" t="s">
        <v>249</v>
      </c>
      <c r="L63" s="205">
        <v>22957.6271186441</v>
      </c>
      <c r="M63" s="203">
        <f t="shared" si="6"/>
        <v>17218.2203389831</v>
      </c>
      <c r="N63" s="203">
        <f t="shared" si="7"/>
        <v>18366.1016949153</v>
      </c>
      <c r="O63" s="203">
        <f t="shared" si="8"/>
        <v>19513.9830508475</v>
      </c>
    </row>
    <row r="64" spans="1:15">
      <c r="A64" s="192">
        <f>'Прайс основной'!H84</f>
        <v>6296</v>
      </c>
      <c r="B64">
        <v>1.18</v>
      </c>
      <c r="C64" s="192">
        <f t="shared" si="11"/>
        <v>5335.59322033898</v>
      </c>
      <c r="E64" s="196">
        <f t="shared" si="5"/>
        <v>6402.71186440678</v>
      </c>
      <c r="F64" s="197" t="s">
        <v>100</v>
      </c>
      <c r="I64" s="167" t="s">
        <v>111</v>
      </c>
      <c r="L64" s="205">
        <v>6402.71186440678</v>
      </c>
      <c r="M64" s="203">
        <f t="shared" si="6"/>
        <v>4802.03389830508</v>
      </c>
      <c r="N64" s="203">
        <f t="shared" si="7"/>
        <v>5122.16949152542</v>
      </c>
      <c r="O64" s="203">
        <f t="shared" si="8"/>
        <v>5442.30508474576</v>
      </c>
    </row>
    <row r="65" spans="1:15">
      <c r="A65" s="192">
        <f>'Прайс основной'!H85</f>
        <v>31477</v>
      </c>
      <c r="B65">
        <v>1.18</v>
      </c>
      <c r="C65" s="192">
        <f t="shared" si="11"/>
        <v>26675.4237288136</v>
      </c>
      <c r="E65" s="196">
        <f t="shared" si="5"/>
        <v>32010.5084745763</v>
      </c>
      <c r="F65" s="197" t="s">
        <v>100</v>
      </c>
      <c r="I65" s="167" t="s">
        <v>111</v>
      </c>
      <c r="L65" s="205">
        <v>32010.5084745763</v>
      </c>
      <c r="M65" s="203">
        <f t="shared" si="6"/>
        <v>24007.8813559322</v>
      </c>
      <c r="N65" s="203">
        <f t="shared" si="7"/>
        <v>25608.406779661</v>
      </c>
      <c r="O65" s="203">
        <f t="shared" si="8"/>
        <v>27208.9322033898</v>
      </c>
    </row>
    <row r="66" spans="1:15">
      <c r="A66" s="192">
        <f>'Прайс основной'!H86</f>
        <v>5700</v>
      </c>
      <c r="B66">
        <v>1.18</v>
      </c>
      <c r="C66" s="192">
        <f t="shared" si="11"/>
        <v>4830.50847457627</v>
      </c>
      <c r="E66" s="196">
        <f t="shared" si="5"/>
        <v>5796.61016949153</v>
      </c>
      <c r="F66" s="197" t="s">
        <v>100</v>
      </c>
      <c r="I66" s="167" t="s">
        <v>112</v>
      </c>
      <c r="L66" s="205">
        <v>5796.61016949153</v>
      </c>
      <c r="M66" s="203">
        <f t="shared" si="6"/>
        <v>4347.45762711864</v>
      </c>
      <c r="N66" s="203">
        <f t="shared" si="7"/>
        <v>4637.28813559322</v>
      </c>
      <c r="O66" s="203">
        <f t="shared" si="8"/>
        <v>4927.1186440678</v>
      </c>
    </row>
    <row r="67" spans="1:15">
      <c r="A67" s="192">
        <f>'Прайс основной'!H87</f>
        <v>27850</v>
      </c>
      <c r="B67">
        <v>1.18</v>
      </c>
      <c r="C67" s="192">
        <f t="shared" si="11"/>
        <v>23601.6949152542</v>
      </c>
      <c r="E67" s="196">
        <f t="shared" si="5"/>
        <v>28322.0338983051</v>
      </c>
      <c r="F67" s="197" t="s">
        <v>100</v>
      </c>
      <c r="I67" s="167" t="s">
        <v>112</v>
      </c>
      <c r="L67" s="205">
        <v>28322.0338983051</v>
      </c>
      <c r="M67" s="203">
        <f t="shared" si="6"/>
        <v>21241.5254237288</v>
      </c>
      <c r="N67" s="203">
        <f t="shared" si="7"/>
        <v>22657.6271186441</v>
      </c>
      <c r="O67" s="203">
        <f t="shared" si="8"/>
        <v>24073.7288135593</v>
      </c>
    </row>
    <row r="68" spans="1:15">
      <c r="A68" s="192">
        <f>'Прайс основной'!H88</f>
        <v>4902</v>
      </c>
      <c r="B68">
        <v>1.18</v>
      </c>
      <c r="C68" s="192">
        <f t="shared" si="11"/>
        <v>4154.23728813559</v>
      </c>
      <c r="E68" s="196">
        <f t="shared" ref="E68:E99" si="12">C68*1.2</f>
        <v>4985.08474576271</v>
      </c>
      <c r="F68" s="199" t="s">
        <v>100</v>
      </c>
      <c r="I68" s="169" t="s">
        <v>250</v>
      </c>
      <c r="L68" s="205">
        <v>4985.08474576271</v>
      </c>
      <c r="M68" s="203">
        <f t="shared" ref="M68:M99" si="13">E68*0.75</f>
        <v>3738.81355932203</v>
      </c>
      <c r="N68" s="203">
        <f t="shared" ref="N68:N99" si="14">E68*0.8</f>
        <v>3988.06779661017</v>
      </c>
      <c r="O68" s="203">
        <f t="shared" ref="O68:O99" si="15">E68*0.85</f>
        <v>4237.3220338983</v>
      </c>
    </row>
    <row r="69" spans="1:15">
      <c r="A69" s="192">
        <f>'Прайс основной'!H89</f>
        <v>24504</v>
      </c>
      <c r="B69">
        <v>1.18</v>
      </c>
      <c r="C69" s="192">
        <f t="shared" si="11"/>
        <v>20766.1016949153</v>
      </c>
      <c r="E69" s="196">
        <f t="shared" si="12"/>
        <v>24919.3220338983</v>
      </c>
      <c r="F69" s="199" t="s">
        <v>100</v>
      </c>
      <c r="I69" s="169" t="s">
        <v>250</v>
      </c>
      <c r="L69" s="205">
        <v>24919.3220338983</v>
      </c>
      <c r="M69" s="203">
        <f t="shared" si="13"/>
        <v>18689.4915254237</v>
      </c>
      <c r="N69" s="203">
        <f t="shared" si="14"/>
        <v>19935.4576271186</v>
      </c>
      <c r="O69" s="203">
        <f t="shared" si="15"/>
        <v>21181.4237288136</v>
      </c>
    </row>
    <row r="70" spans="1:15">
      <c r="A70" s="192">
        <f>'Прайс основной'!H90</f>
        <v>3717</v>
      </c>
      <c r="B70">
        <v>1.18</v>
      </c>
      <c r="C70" s="192">
        <f t="shared" si="11"/>
        <v>3150</v>
      </c>
      <c r="E70" s="196">
        <f t="shared" si="12"/>
        <v>3780</v>
      </c>
      <c r="F70" s="197" t="s">
        <v>100</v>
      </c>
      <c r="I70" s="167" t="s">
        <v>251</v>
      </c>
      <c r="L70" s="205">
        <v>3780</v>
      </c>
      <c r="M70" s="203">
        <f t="shared" si="13"/>
        <v>2835</v>
      </c>
      <c r="N70" s="203">
        <f t="shared" si="14"/>
        <v>3024</v>
      </c>
      <c r="O70" s="203">
        <f t="shared" si="15"/>
        <v>3213</v>
      </c>
    </row>
    <row r="71" spans="1:15">
      <c r="A71" s="192">
        <f>'Прайс основной'!H91</f>
        <v>2748</v>
      </c>
      <c r="B71">
        <v>1.18</v>
      </c>
      <c r="C71" s="192">
        <f t="shared" si="11"/>
        <v>2328.81355932203</v>
      </c>
      <c r="E71" s="196">
        <f t="shared" si="12"/>
        <v>2794.57627118644</v>
      </c>
      <c r="F71" s="199" t="s">
        <v>100</v>
      </c>
      <c r="I71" s="167" t="s">
        <v>252</v>
      </c>
      <c r="L71" s="205">
        <v>2794.57627118644</v>
      </c>
      <c r="M71" s="203">
        <f t="shared" si="13"/>
        <v>2095.93220338983</v>
      </c>
      <c r="N71" s="203">
        <f t="shared" si="14"/>
        <v>2235.66101694915</v>
      </c>
      <c r="O71" s="203">
        <f t="shared" si="15"/>
        <v>2375.38983050847</v>
      </c>
    </row>
    <row r="72" spans="1:15">
      <c r="A72" s="192">
        <f>'Прайс основной'!H92</f>
        <v>5600</v>
      </c>
      <c r="B72">
        <v>1.18</v>
      </c>
      <c r="C72" s="192">
        <f t="shared" si="11"/>
        <v>4745.76271186441</v>
      </c>
      <c r="E72" s="196">
        <f t="shared" si="12"/>
        <v>5694.91525423729</v>
      </c>
      <c r="F72" s="197" t="s">
        <v>100</v>
      </c>
      <c r="I72" s="167" t="s">
        <v>113</v>
      </c>
      <c r="L72" s="205">
        <v>5694.91525423729</v>
      </c>
      <c r="M72" s="203">
        <f t="shared" si="13"/>
        <v>4271.18644067797</v>
      </c>
      <c r="N72" s="203">
        <f t="shared" si="14"/>
        <v>4555.93220338983</v>
      </c>
      <c r="O72" s="203">
        <f t="shared" si="15"/>
        <v>4840.67796610169</v>
      </c>
    </row>
    <row r="73" spans="1:15">
      <c r="A73" s="192">
        <f>'Прайс основной'!H93</f>
        <v>27650</v>
      </c>
      <c r="B73">
        <v>1.18</v>
      </c>
      <c r="C73" s="192">
        <f t="shared" si="11"/>
        <v>23432.2033898305</v>
      </c>
      <c r="E73" s="196">
        <f t="shared" si="12"/>
        <v>28118.6440677966</v>
      </c>
      <c r="F73" s="197" t="s">
        <v>100</v>
      </c>
      <c r="I73" s="167" t="s">
        <v>113</v>
      </c>
      <c r="L73" s="205">
        <v>28118.6440677966</v>
      </c>
      <c r="M73" s="203">
        <f t="shared" si="13"/>
        <v>21088.9830508475</v>
      </c>
      <c r="N73" s="203">
        <f t="shared" si="14"/>
        <v>22494.9152542373</v>
      </c>
      <c r="O73" s="203">
        <f t="shared" si="15"/>
        <v>23900.8474576271</v>
      </c>
    </row>
    <row r="74" spans="1:15">
      <c r="A74" s="192">
        <f>'Прайс основной'!H94</f>
        <v>6145</v>
      </c>
      <c r="B74">
        <v>1.18</v>
      </c>
      <c r="C74" s="192">
        <f t="shared" si="11"/>
        <v>5207.62711864407</v>
      </c>
      <c r="E74" s="196">
        <f t="shared" si="12"/>
        <v>6249.15254237288</v>
      </c>
      <c r="F74" s="197" t="s">
        <v>100</v>
      </c>
      <c r="I74" s="167" t="s">
        <v>114</v>
      </c>
      <c r="L74" s="205">
        <v>6249.15254237288</v>
      </c>
      <c r="M74" s="203">
        <f t="shared" si="13"/>
        <v>4686.86440677966</v>
      </c>
      <c r="N74" s="203">
        <f t="shared" si="14"/>
        <v>4999.32203389831</v>
      </c>
      <c r="O74" s="203">
        <f t="shared" si="15"/>
        <v>5311.77966101695</v>
      </c>
    </row>
    <row r="75" spans="1:15">
      <c r="A75" s="192">
        <f>'Прайс основной'!H95</f>
        <v>32118</v>
      </c>
      <c r="B75">
        <v>1.18</v>
      </c>
      <c r="C75" s="192">
        <f t="shared" si="11"/>
        <v>27218.6440677966</v>
      </c>
      <c r="E75" s="196">
        <f t="shared" si="12"/>
        <v>32662.3728813559</v>
      </c>
      <c r="F75" s="197" t="s">
        <v>100</v>
      </c>
      <c r="I75" s="167" t="s">
        <v>114</v>
      </c>
      <c r="L75" s="205">
        <v>32662.3728813559</v>
      </c>
      <c r="M75" s="203">
        <f t="shared" si="13"/>
        <v>24496.779661017</v>
      </c>
      <c r="N75" s="203">
        <f t="shared" si="14"/>
        <v>26129.8983050847</v>
      </c>
      <c r="O75" s="203">
        <f t="shared" si="15"/>
        <v>27763.0169491525</v>
      </c>
    </row>
    <row r="76" spans="1:15">
      <c r="A76" s="192">
        <f>'Прайс основной'!H96</f>
        <v>5947</v>
      </c>
      <c r="B76">
        <v>1.18</v>
      </c>
      <c r="C76" s="192">
        <f t="shared" si="11"/>
        <v>5039.83050847458</v>
      </c>
      <c r="E76" s="196">
        <f t="shared" si="12"/>
        <v>6047.79661016949</v>
      </c>
      <c r="F76" s="197" t="s">
        <v>100</v>
      </c>
      <c r="I76" s="167" t="s">
        <v>253</v>
      </c>
      <c r="L76" s="205">
        <v>6047.79661016949</v>
      </c>
      <c r="M76" s="203">
        <f t="shared" si="13"/>
        <v>4535.84745762712</v>
      </c>
      <c r="N76" s="203">
        <f t="shared" si="14"/>
        <v>4838.23728813559</v>
      </c>
      <c r="O76" s="203">
        <f t="shared" si="15"/>
        <v>5140.62711864407</v>
      </c>
    </row>
    <row r="77" spans="1:15">
      <c r="A77" s="192">
        <f>'Прайс основной'!H97</f>
        <v>29733</v>
      </c>
      <c r="B77">
        <v>1.18</v>
      </c>
      <c r="C77" s="192">
        <f t="shared" si="11"/>
        <v>25197.4576271186</v>
      </c>
      <c r="E77" s="196">
        <f t="shared" si="12"/>
        <v>30236.9491525424</v>
      </c>
      <c r="F77" s="197" t="s">
        <v>100</v>
      </c>
      <c r="I77" s="167" t="s">
        <v>253</v>
      </c>
      <c r="L77" s="205">
        <v>30236.9491525424</v>
      </c>
      <c r="M77" s="203">
        <f t="shared" si="13"/>
        <v>22677.7118644068</v>
      </c>
      <c r="N77" s="203">
        <f t="shared" si="14"/>
        <v>24189.5593220339</v>
      </c>
      <c r="O77" s="203">
        <f t="shared" si="15"/>
        <v>25701.406779661</v>
      </c>
    </row>
    <row r="78" spans="1:15">
      <c r="A78" s="192">
        <f>'Прайс основной'!H98</f>
        <v>6204</v>
      </c>
      <c r="B78">
        <v>1.18</v>
      </c>
      <c r="C78" s="192">
        <f t="shared" si="11"/>
        <v>5257.62711864407</v>
      </c>
      <c r="E78" s="196">
        <f t="shared" si="12"/>
        <v>6309.15254237288</v>
      </c>
      <c r="F78" s="197" t="s">
        <v>100</v>
      </c>
      <c r="I78" s="167" t="s">
        <v>254</v>
      </c>
      <c r="L78" s="205">
        <v>6309.15254237288</v>
      </c>
      <c r="M78" s="203">
        <f t="shared" si="13"/>
        <v>4731.86440677966</v>
      </c>
      <c r="N78" s="203">
        <f t="shared" si="14"/>
        <v>5047.32203389831</v>
      </c>
      <c r="O78" s="203">
        <f t="shared" si="15"/>
        <v>5362.77966101695</v>
      </c>
    </row>
    <row r="79" spans="1:15">
      <c r="A79" s="192">
        <f>'Прайс основной'!H99</f>
        <v>31020</v>
      </c>
      <c r="B79">
        <v>1.18</v>
      </c>
      <c r="C79" s="192">
        <f t="shared" si="11"/>
        <v>26288.1355932203</v>
      </c>
      <c r="E79" s="196">
        <f t="shared" si="12"/>
        <v>31545.7627118644</v>
      </c>
      <c r="F79" s="197" t="s">
        <v>100</v>
      </c>
      <c r="I79" s="167" t="s">
        <v>254</v>
      </c>
      <c r="L79" s="205">
        <v>31545.7627118644</v>
      </c>
      <c r="M79" s="203">
        <f t="shared" si="13"/>
        <v>23659.3220338983</v>
      </c>
      <c r="N79" s="203">
        <f t="shared" si="14"/>
        <v>25236.6101694915</v>
      </c>
      <c r="O79" s="203">
        <f t="shared" si="15"/>
        <v>26813.8983050847</v>
      </c>
    </row>
    <row r="80" spans="1:15">
      <c r="A80" s="192">
        <f>'Прайс основной'!H100</f>
        <v>24353</v>
      </c>
      <c r="B80">
        <v>1.18</v>
      </c>
      <c r="C80" s="192">
        <f t="shared" si="11"/>
        <v>20638.1355932203</v>
      </c>
      <c r="E80" s="196">
        <f t="shared" si="12"/>
        <v>24765.7627118644</v>
      </c>
      <c r="F80" s="197" t="s">
        <v>100</v>
      </c>
      <c r="I80" s="167" t="s">
        <v>255</v>
      </c>
      <c r="L80" s="205">
        <v>24765.7627118644</v>
      </c>
      <c r="M80" s="203">
        <f t="shared" si="13"/>
        <v>18574.3220338983</v>
      </c>
      <c r="N80" s="203">
        <f t="shared" si="14"/>
        <v>19812.6101694915</v>
      </c>
      <c r="O80" s="203">
        <f t="shared" si="15"/>
        <v>21050.8983050847</v>
      </c>
    </row>
    <row r="81" spans="1:15">
      <c r="A81" s="192">
        <f>'Прайс основной'!H101</f>
        <v>3187</v>
      </c>
      <c r="B81">
        <v>1.18</v>
      </c>
      <c r="C81" s="192">
        <f t="shared" si="11"/>
        <v>2700.84745762712</v>
      </c>
      <c r="E81" s="196">
        <f t="shared" si="12"/>
        <v>3241.01694915254</v>
      </c>
      <c r="F81" s="199" t="s">
        <v>256</v>
      </c>
      <c r="I81" s="167" t="s">
        <v>126</v>
      </c>
      <c r="L81" s="205">
        <v>3241.01694915254</v>
      </c>
      <c r="M81" s="203">
        <f t="shared" si="13"/>
        <v>2430.76271186441</v>
      </c>
      <c r="N81" s="203">
        <f t="shared" si="14"/>
        <v>2592.81355932203</v>
      </c>
      <c r="O81" s="203">
        <f t="shared" si="15"/>
        <v>2754.86440677966</v>
      </c>
    </row>
    <row r="82" spans="1:15">
      <c r="A82" s="192">
        <f>'Прайс основной'!H102</f>
        <v>3378</v>
      </c>
      <c r="B82">
        <v>1.18</v>
      </c>
      <c r="C82" s="192">
        <f t="shared" si="11"/>
        <v>2862.71186440678</v>
      </c>
      <c r="E82" s="196">
        <f t="shared" si="12"/>
        <v>3435.25423728814</v>
      </c>
      <c r="F82" s="199" t="s">
        <v>256</v>
      </c>
      <c r="I82" s="167" t="s">
        <v>257</v>
      </c>
      <c r="L82" s="205">
        <v>3435.25423728814</v>
      </c>
      <c r="M82" s="203">
        <f t="shared" si="13"/>
        <v>2576.4406779661</v>
      </c>
      <c r="N82" s="203">
        <f t="shared" si="14"/>
        <v>2748.20338983051</v>
      </c>
      <c r="O82" s="203">
        <f t="shared" si="15"/>
        <v>2919.96610169492</v>
      </c>
    </row>
    <row r="83" spans="1:15">
      <c r="A83" s="192">
        <f>'Прайс основной'!H103</f>
        <v>3378</v>
      </c>
      <c r="B83">
        <v>1.18</v>
      </c>
      <c r="C83" s="192">
        <f t="shared" si="11"/>
        <v>2862.71186440678</v>
      </c>
      <c r="E83" s="196">
        <f t="shared" si="12"/>
        <v>3435.25423728814</v>
      </c>
      <c r="F83" s="199" t="s">
        <v>256</v>
      </c>
      <c r="I83" s="167" t="s">
        <v>258</v>
      </c>
      <c r="L83" s="205">
        <v>3435.25423728814</v>
      </c>
      <c r="M83" s="203">
        <f t="shared" si="13"/>
        <v>2576.4406779661</v>
      </c>
      <c r="N83" s="203">
        <f t="shared" si="14"/>
        <v>2748.20338983051</v>
      </c>
      <c r="O83" s="203">
        <f t="shared" si="15"/>
        <v>2919.96610169492</v>
      </c>
    </row>
    <row r="84" spans="1:15">
      <c r="A84" s="192">
        <f>'Прайс основной'!H104</f>
        <v>893</v>
      </c>
      <c r="B84">
        <v>1.18</v>
      </c>
      <c r="C84" s="192">
        <f t="shared" si="11"/>
        <v>756.779661016949</v>
      </c>
      <c r="E84" s="196">
        <f t="shared" si="12"/>
        <v>908.135593220339</v>
      </c>
      <c r="F84" s="199" t="s">
        <v>256</v>
      </c>
      <c r="I84" s="167" t="s">
        <v>127</v>
      </c>
      <c r="L84" s="205">
        <v>908.135593220339</v>
      </c>
      <c r="M84" s="203">
        <f t="shared" si="13"/>
        <v>681.101694915254</v>
      </c>
      <c r="N84" s="203">
        <f t="shared" si="14"/>
        <v>726.508474576271</v>
      </c>
      <c r="O84" s="203">
        <f t="shared" si="15"/>
        <v>771.915254237288</v>
      </c>
    </row>
    <row r="85" spans="1:15">
      <c r="A85" s="192">
        <f>'Прайс основной'!H105</f>
        <v>1690</v>
      </c>
      <c r="B85">
        <v>1.18</v>
      </c>
      <c r="C85" s="192">
        <f t="shared" si="11"/>
        <v>1432.20338983051</v>
      </c>
      <c r="E85" s="196">
        <f t="shared" si="12"/>
        <v>1718.64406779661</v>
      </c>
      <c r="F85" s="199" t="s">
        <v>256</v>
      </c>
      <c r="I85" s="167" t="s">
        <v>122</v>
      </c>
      <c r="L85" s="205">
        <v>1718.64406779661</v>
      </c>
      <c r="M85" s="203">
        <f t="shared" si="13"/>
        <v>1288.98305084746</v>
      </c>
      <c r="N85" s="203">
        <f t="shared" si="14"/>
        <v>1374.91525423729</v>
      </c>
      <c r="O85" s="203">
        <f t="shared" si="15"/>
        <v>1460.84745762712</v>
      </c>
    </row>
    <row r="86" spans="1:15">
      <c r="A86" s="192">
        <f>'Прайс основной'!H106</f>
        <v>1635</v>
      </c>
      <c r="B86">
        <v>1.18</v>
      </c>
      <c r="C86" s="192">
        <f t="shared" si="11"/>
        <v>1385.59322033898</v>
      </c>
      <c r="E86" s="196">
        <f t="shared" si="12"/>
        <v>1662.71186440678</v>
      </c>
      <c r="F86" s="199" t="s">
        <v>256</v>
      </c>
      <c r="I86" s="167" t="s">
        <v>259</v>
      </c>
      <c r="L86" s="205">
        <v>1662.71186440678</v>
      </c>
      <c r="M86" s="203">
        <f t="shared" si="13"/>
        <v>1247.03389830508</v>
      </c>
      <c r="N86" s="203">
        <f t="shared" si="14"/>
        <v>1330.16949152542</v>
      </c>
      <c r="O86" s="203">
        <f t="shared" si="15"/>
        <v>1413.30508474576</v>
      </c>
    </row>
    <row r="87" spans="1:15">
      <c r="A87" s="192">
        <f>'Прайс основной'!H107</f>
        <v>3255</v>
      </c>
      <c r="B87">
        <v>1.18</v>
      </c>
      <c r="C87" s="192">
        <f t="shared" si="11"/>
        <v>2758.47457627119</v>
      </c>
      <c r="E87" s="196">
        <f t="shared" si="12"/>
        <v>3310.16949152542</v>
      </c>
      <c r="F87" s="198" t="s">
        <v>256</v>
      </c>
      <c r="I87" s="206" t="s">
        <v>260</v>
      </c>
      <c r="L87" s="205">
        <v>3310.16949152542</v>
      </c>
      <c r="M87" s="203">
        <f t="shared" si="13"/>
        <v>2482.62711864407</v>
      </c>
      <c r="N87" s="203">
        <f t="shared" si="14"/>
        <v>2648.13559322034</v>
      </c>
      <c r="O87" s="203">
        <f t="shared" si="15"/>
        <v>2813.64406779661</v>
      </c>
    </row>
    <row r="88" spans="1:15">
      <c r="A88" s="192">
        <f>'Прайс основной'!H108</f>
        <v>3310</v>
      </c>
      <c r="B88">
        <v>1.18</v>
      </c>
      <c r="C88" s="192">
        <f t="shared" ref="C88:C151" si="16">A88/B88</f>
        <v>2805.08474576271</v>
      </c>
      <c r="E88" s="196">
        <f t="shared" si="12"/>
        <v>3366.10169491525</v>
      </c>
      <c r="F88" s="199" t="s">
        <v>256</v>
      </c>
      <c r="I88" s="167" t="s">
        <v>130</v>
      </c>
      <c r="L88" s="205">
        <v>3366.10169491525</v>
      </c>
      <c r="M88" s="203">
        <f t="shared" si="13"/>
        <v>2524.57627118644</v>
      </c>
      <c r="N88" s="203">
        <f t="shared" si="14"/>
        <v>2692.8813559322</v>
      </c>
      <c r="O88" s="203">
        <f t="shared" si="15"/>
        <v>2861.18644067797</v>
      </c>
    </row>
    <row r="89" spans="1:15">
      <c r="A89" s="192">
        <f>'Прайс основной'!H109</f>
        <v>3023</v>
      </c>
      <c r="B89">
        <v>1.18</v>
      </c>
      <c r="C89" s="192">
        <f t="shared" si="16"/>
        <v>2561.86440677966</v>
      </c>
      <c r="E89" s="196">
        <f t="shared" si="12"/>
        <v>3074.23728813559</v>
      </c>
      <c r="F89" s="198" t="s">
        <v>256</v>
      </c>
      <c r="I89" s="167" t="s">
        <v>262</v>
      </c>
      <c r="L89" s="205">
        <v>3074.23728813559</v>
      </c>
      <c r="M89" s="203">
        <f t="shared" si="13"/>
        <v>2305.6779661017</v>
      </c>
      <c r="N89" s="203">
        <f t="shared" si="14"/>
        <v>2459.38983050847</v>
      </c>
      <c r="O89" s="203">
        <f t="shared" si="15"/>
        <v>2613.10169491525</v>
      </c>
    </row>
    <row r="90" spans="1:15">
      <c r="A90" s="192">
        <f>'Прайс основной'!H110</f>
        <v>4334</v>
      </c>
      <c r="B90">
        <v>1.18</v>
      </c>
      <c r="C90" s="192">
        <f t="shared" si="16"/>
        <v>3672.8813559322</v>
      </c>
      <c r="E90" s="196">
        <f t="shared" si="12"/>
        <v>4407.45762711864</v>
      </c>
      <c r="F90" s="199" t="s">
        <v>263</v>
      </c>
      <c r="I90" s="169" t="s">
        <v>264</v>
      </c>
      <c r="L90" s="205">
        <v>4407.45762711864</v>
      </c>
      <c r="M90" s="203">
        <f t="shared" si="13"/>
        <v>3305.59322033898</v>
      </c>
      <c r="N90" s="203">
        <f t="shared" si="14"/>
        <v>3525.96610169492</v>
      </c>
      <c r="O90" s="203">
        <f t="shared" si="15"/>
        <v>3746.33898305085</v>
      </c>
    </row>
    <row r="91" spans="1:15">
      <c r="A91" s="192">
        <f>'Прайс основной'!H111</f>
        <v>3807</v>
      </c>
      <c r="B91">
        <v>1.18</v>
      </c>
      <c r="C91" s="192">
        <f t="shared" si="16"/>
        <v>3226.27118644068</v>
      </c>
      <c r="E91" s="196">
        <f t="shared" si="12"/>
        <v>3871.52542372881</v>
      </c>
      <c r="F91" s="199" t="s">
        <v>134</v>
      </c>
      <c r="I91" s="169" t="s">
        <v>265</v>
      </c>
      <c r="L91" s="205">
        <v>3871.52542372881</v>
      </c>
      <c r="M91" s="203">
        <f t="shared" si="13"/>
        <v>2903.64406779661</v>
      </c>
      <c r="N91" s="203">
        <f t="shared" si="14"/>
        <v>3097.22033898305</v>
      </c>
      <c r="O91" s="203">
        <f t="shared" si="15"/>
        <v>3290.79661016949</v>
      </c>
    </row>
    <row r="92" spans="1:15">
      <c r="A92" s="192">
        <f>'Прайс основной'!H112</f>
        <v>4092</v>
      </c>
      <c r="B92">
        <v>1.18</v>
      </c>
      <c r="C92" s="192">
        <f t="shared" si="16"/>
        <v>3467.79661016949</v>
      </c>
      <c r="E92" s="196">
        <f t="shared" si="12"/>
        <v>4161.35593220339</v>
      </c>
      <c r="F92" s="197" t="s">
        <v>134</v>
      </c>
      <c r="I92" s="167" t="s">
        <v>136</v>
      </c>
      <c r="L92" s="205">
        <v>4161.35593220339</v>
      </c>
      <c r="M92" s="203">
        <f t="shared" si="13"/>
        <v>3121.01694915254</v>
      </c>
      <c r="N92" s="203">
        <f t="shared" si="14"/>
        <v>3329.08474576271</v>
      </c>
      <c r="O92" s="203">
        <f t="shared" si="15"/>
        <v>3537.15254237288</v>
      </c>
    </row>
    <row r="93" spans="1:15">
      <c r="A93" s="192">
        <f>'Прайс основной'!H113</f>
        <v>20056</v>
      </c>
      <c r="B93">
        <v>1.18</v>
      </c>
      <c r="C93" s="192">
        <f t="shared" si="16"/>
        <v>16996.6101694915</v>
      </c>
      <c r="E93" s="196">
        <f t="shared" si="12"/>
        <v>20395.9322033898</v>
      </c>
      <c r="F93" s="197" t="s">
        <v>134</v>
      </c>
      <c r="I93" s="167" t="s">
        <v>136</v>
      </c>
      <c r="L93" s="205">
        <v>20395.9322033898</v>
      </c>
      <c r="M93" s="203">
        <f t="shared" si="13"/>
        <v>15296.9491525424</v>
      </c>
      <c r="N93" s="203">
        <f t="shared" si="14"/>
        <v>16316.7457627119</v>
      </c>
      <c r="O93" s="203">
        <f t="shared" si="15"/>
        <v>17336.5423728814</v>
      </c>
    </row>
    <row r="94" spans="1:15">
      <c r="A94" s="192">
        <f>'Прайс основной'!H114</f>
        <v>4199</v>
      </c>
      <c r="B94">
        <v>1.18</v>
      </c>
      <c r="C94" s="192">
        <f t="shared" si="16"/>
        <v>3558.47457627119</v>
      </c>
      <c r="E94" s="196">
        <f t="shared" si="12"/>
        <v>4270.16949152542</v>
      </c>
      <c r="F94" s="197" t="s">
        <v>134</v>
      </c>
      <c r="I94" s="167" t="s">
        <v>266</v>
      </c>
      <c r="L94" s="205">
        <v>4270.16949152542</v>
      </c>
      <c r="M94" s="203">
        <f t="shared" si="13"/>
        <v>3202.62711864407</v>
      </c>
      <c r="N94" s="203">
        <f t="shared" si="14"/>
        <v>3416.13559322034</v>
      </c>
      <c r="O94" s="203">
        <f t="shared" si="15"/>
        <v>3629.64406779661</v>
      </c>
    </row>
    <row r="95" spans="1:15">
      <c r="A95" s="192">
        <f>'Прайс основной'!H115</f>
        <v>1971</v>
      </c>
      <c r="B95">
        <v>1.18</v>
      </c>
      <c r="C95" s="192">
        <f t="shared" si="16"/>
        <v>1670.33898305085</v>
      </c>
      <c r="E95" s="196">
        <f t="shared" si="12"/>
        <v>2004.40677966102</v>
      </c>
      <c r="F95" s="197" t="s">
        <v>134</v>
      </c>
      <c r="I95" s="167" t="s">
        <v>267</v>
      </c>
      <c r="L95" s="205">
        <v>2004.40677966102</v>
      </c>
      <c r="M95" s="203">
        <f t="shared" si="13"/>
        <v>1503.30508474576</v>
      </c>
      <c r="N95" s="203">
        <f t="shared" si="14"/>
        <v>1603.52542372881</v>
      </c>
      <c r="O95" s="203">
        <f t="shared" si="15"/>
        <v>1703.74576271186</v>
      </c>
    </row>
    <row r="96" spans="1:15">
      <c r="A96" s="192">
        <f>'Прайс основной'!H116</f>
        <v>22828</v>
      </c>
      <c r="B96">
        <v>1.18</v>
      </c>
      <c r="C96" s="192">
        <f t="shared" si="16"/>
        <v>19345.7627118644</v>
      </c>
      <c r="E96" s="196">
        <f t="shared" si="12"/>
        <v>23214.9152542373</v>
      </c>
      <c r="F96" s="197" t="s">
        <v>134</v>
      </c>
      <c r="I96" s="167" t="s">
        <v>141</v>
      </c>
      <c r="L96" s="205">
        <v>23214.9152542373</v>
      </c>
      <c r="M96" s="203">
        <f t="shared" si="13"/>
        <v>17411.186440678</v>
      </c>
      <c r="N96" s="203">
        <f t="shared" si="14"/>
        <v>18571.9322033898</v>
      </c>
      <c r="O96" s="203">
        <f t="shared" si="15"/>
        <v>19732.6779661017</v>
      </c>
    </row>
    <row r="97" spans="1:15">
      <c r="A97" s="192">
        <f>'Прайс основной'!H117</f>
        <v>1971</v>
      </c>
      <c r="B97">
        <v>1.18</v>
      </c>
      <c r="C97" s="192">
        <f t="shared" si="16"/>
        <v>1670.33898305085</v>
      </c>
      <c r="E97" s="196">
        <f t="shared" si="12"/>
        <v>2004.40677966102</v>
      </c>
      <c r="F97" s="197" t="s">
        <v>134</v>
      </c>
      <c r="I97" s="167" t="s">
        <v>142</v>
      </c>
      <c r="L97" s="205">
        <v>2004.40677966102</v>
      </c>
      <c r="M97" s="203">
        <f t="shared" si="13"/>
        <v>1503.30508474576</v>
      </c>
      <c r="N97" s="203">
        <f t="shared" si="14"/>
        <v>1603.52542372881</v>
      </c>
      <c r="O97" s="203">
        <f t="shared" si="15"/>
        <v>1703.74576271186</v>
      </c>
    </row>
    <row r="98" spans="1:15">
      <c r="A98" s="192">
        <f>'Прайс основной'!H118</f>
        <v>10521</v>
      </c>
      <c r="B98">
        <v>1.18</v>
      </c>
      <c r="C98" s="192">
        <f t="shared" si="16"/>
        <v>8916.10169491525</v>
      </c>
      <c r="E98" s="196">
        <f t="shared" si="12"/>
        <v>10699.3220338983</v>
      </c>
      <c r="F98" s="197" t="s">
        <v>134</v>
      </c>
      <c r="I98" s="167" t="s">
        <v>268</v>
      </c>
      <c r="L98" s="205">
        <v>10699.3220338983</v>
      </c>
      <c r="M98" s="203">
        <f t="shared" si="13"/>
        <v>8024.49152542373</v>
      </c>
      <c r="N98" s="203">
        <f t="shared" si="14"/>
        <v>8559.45762711864</v>
      </c>
      <c r="O98" s="203">
        <f t="shared" si="15"/>
        <v>9094.42372881356</v>
      </c>
    </row>
    <row r="99" spans="1:15">
      <c r="A99" s="192">
        <f>'Прайс основной'!H119</f>
        <v>4050</v>
      </c>
      <c r="B99">
        <v>1.18</v>
      </c>
      <c r="C99" s="192">
        <f t="shared" si="16"/>
        <v>3432.20338983051</v>
      </c>
      <c r="E99" s="196">
        <f t="shared" si="12"/>
        <v>4118.64406779661</v>
      </c>
      <c r="F99" s="199" t="s">
        <v>134</v>
      </c>
      <c r="I99" s="169" t="s">
        <v>269</v>
      </c>
      <c r="L99" s="205">
        <v>4118.64406779661</v>
      </c>
      <c r="M99" s="203">
        <f t="shared" si="13"/>
        <v>3088.98305084746</v>
      </c>
      <c r="N99" s="203">
        <f t="shared" si="14"/>
        <v>3294.91525423729</v>
      </c>
      <c r="O99" s="203">
        <f t="shared" si="15"/>
        <v>3500.84745762712</v>
      </c>
    </row>
    <row r="100" spans="1:15">
      <c r="A100" s="192">
        <f>'Прайс основной'!H120</f>
        <v>21991</v>
      </c>
      <c r="B100">
        <v>1.18</v>
      </c>
      <c r="C100" s="192">
        <f t="shared" si="16"/>
        <v>18636.4406779661</v>
      </c>
      <c r="E100" s="196">
        <f t="shared" ref="E100:E131" si="17">C100*1.2</f>
        <v>22363.7288135593</v>
      </c>
      <c r="F100" s="197" t="s">
        <v>134</v>
      </c>
      <c r="I100" s="206" t="s">
        <v>145</v>
      </c>
      <c r="L100" s="205">
        <v>22363.7288135593</v>
      </c>
      <c r="M100" s="203">
        <f t="shared" ref="M100:M131" si="18">E100*0.75</f>
        <v>16772.7966101695</v>
      </c>
      <c r="N100" s="203">
        <f t="shared" ref="N100:N131" si="19">E100*0.8</f>
        <v>17890.9830508475</v>
      </c>
      <c r="O100" s="203">
        <f t="shared" ref="O100:O131" si="20">E100*0.85</f>
        <v>19009.1694915254</v>
      </c>
    </row>
    <row r="101" spans="1:15">
      <c r="A101" s="192">
        <f>'Прайс основной'!H121</f>
        <v>1971</v>
      </c>
      <c r="B101">
        <v>1.18</v>
      </c>
      <c r="C101" s="192">
        <f t="shared" si="16"/>
        <v>1670.33898305085</v>
      </c>
      <c r="E101" s="196">
        <f t="shared" si="17"/>
        <v>2004.40677966102</v>
      </c>
      <c r="F101" s="197" t="s">
        <v>134</v>
      </c>
      <c r="I101" s="206" t="s">
        <v>146</v>
      </c>
      <c r="L101" s="205">
        <v>2004.40677966102</v>
      </c>
      <c r="M101" s="203">
        <f t="shared" si="18"/>
        <v>1503.30508474576</v>
      </c>
      <c r="N101" s="203">
        <f t="shared" si="19"/>
        <v>1603.52542372881</v>
      </c>
      <c r="O101" s="203">
        <f t="shared" si="20"/>
        <v>1703.74576271186</v>
      </c>
    </row>
    <row r="102" spans="1:15">
      <c r="A102" s="192">
        <f>'Прайс основной'!H122</f>
        <v>2067</v>
      </c>
      <c r="B102">
        <v>1.18</v>
      </c>
      <c r="C102" s="192">
        <f t="shared" si="16"/>
        <v>1751.69491525424</v>
      </c>
      <c r="E102" s="196">
        <f t="shared" si="17"/>
        <v>2102.03389830508</v>
      </c>
      <c r="F102" s="197" t="s">
        <v>134</v>
      </c>
      <c r="I102" s="167" t="s">
        <v>270</v>
      </c>
      <c r="L102" s="205">
        <v>2102.03389830508</v>
      </c>
      <c r="M102" s="203">
        <f t="shared" si="18"/>
        <v>1576.52542372881</v>
      </c>
      <c r="N102" s="203">
        <f t="shared" si="19"/>
        <v>1681.62711864407</v>
      </c>
      <c r="O102" s="203">
        <f t="shared" si="20"/>
        <v>1786.72881355932</v>
      </c>
    </row>
    <row r="103" spans="1:15">
      <c r="A103" s="192">
        <f>'Прайс основной'!H123</f>
        <v>3616</v>
      </c>
      <c r="B103">
        <v>1.18</v>
      </c>
      <c r="C103" s="192">
        <f t="shared" si="16"/>
        <v>3064.40677966102</v>
      </c>
      <c r="E103" s="196">
        <f t="shared" si="17"/>
        <v>3677.28813559322</v>
      </c>
      <c r="F103" s="199" t="s">
        <v>149</v>
      </c>
      <c r="I103" s="169" t="s">
        <v>271</v>
      </c>
      <c r="L103" s="205">
        <v>3677.28813559322</v>
      </c>
      <c r="M103" s="203">
        <f t="shared" si="18"/>
        <v>2757.96610169492</v>
      </c>
      <c r="N103" s="203">
        <f t="shared" si="19"/>
        <v>2941.83050847458</v>
      </c>
      <c r="O103" s="203">
        <f t="shared" si="20"/>
        <v>3125.69491525424</v>
      </c>
    </row>
    <row r="104" spans="1:15">
      <c r="A104" s="192">
        <f>'Прайс основной'!H124</f>
        <v>2029</v>
      </c>
      <c r="B104">
        <v>1.18</v>
      </c>
      <c r="C104" s="192">
        <f t="shared" si="16"/>
        <v>1719.49152542373</v>
      </c>
      <c r="E104" s="196">
        <f t="shared" si="17"/>
        <v>2063.38983050847</v>
      </c>
      <c r="F104" s="167" t="s">
        <v>149</v>
      </c>
      <c r="I104" s="167" t="s">
        <v>273</v>
      </c>
      <c r="L104" s="205">
        <v>2063.38983050847</v>
      </c>
      <c r="M104" s="203">
        <f t="shared" si="18"/>
        <v>1547.54237288136</v>
      </c>
      <c r="N104" s="203">
        <f t="shared" si="19"/>
        <v>1650.71186440678</v>
      </c>
      <c r="O104" s="203">
        <f t="shared" si="20"/>
        <v>1753.8813559322</v>
      </c>
    </row>
    <row r="105" spans="1:15">
      <c r="A105" s="192">
        <f>'Прайс основной'!H125</f>
        <v>3835</v>
      </c>
      <c r="B105">
        <v>1.18</v>
      </c>
      <c r="C105" s="192">
        <f t="shared" si="16"/>
        <v>3250</v>
      </c>
      <c r="E105" s="196">
        <f t="shared" si="17"/>
        <v>3900</v>
      </c>
      <c r="F105" s="198" t="s">
        <v>149</v>
      </c>
      <c r="I105" s="167" t="s">
        <v>151</v>
      </c>
      <c r="L105" s="205">
        <v>3900</v>
      </c>
      <c r="M105" s="203">
        <f t="shared" si="18"/>
        <v>2925</v>
      </c>
      <c r="N105" s="203">
        <f t="shared" si="19"/>
        <v>3120</v>
      </c>
      <c r="O105" s="203">
        <f t="shared" si="20"/>
        <v>3315</v>
      </c>
    </row>
    <row r="106" spans="1:15">
      <c r="A106" s="192">
        <f>'Прайс основной'!H126</f>
        <v>1754</v>
      </c>
      <c r="B106">
        <v>1.18</v>
      </c>
      <c r="C106" s="192">
        <f t="shared" si="16"/>
        <v>1486.4406779661</v>
      </c>
      <c r="E106" s="196">
        <f t="shared" si="17"/>
        <v>1783.72881355932</v>
      </c>
      <c r="F106" s="197" t="s">
        <v>274</v>
      </c>
      <c r="I106" s="167" t="s">
        <v>276</v>
      </c>
      <c r="L106" s="205">
        <v>1783.72881355932</v>
      </c>
      <c r="M106" s="203">
        <f t="shared" si="18"/>
        <v>1337.79661016949</v>
      </c>
      <c r="N106" s="203">
        <f t="shared" si="19"/>
        <v>1426.98305084746</v>
      </c>
      <c r="O106" s="203">
        <f t="shared" si="20"/>
        <v>1516.16949152542</v>
      </c>
    </row>
    <row r="107" spans="1:15">
      <c r="A107" s="192">
        <f>'Прайс основной'!H127</f>
        <v>7012</v>
      </c>
      <c r="B107">
        <v>1.18</v>
      </c>
      <c r="C107" s="192">
        <f t="shared" si="16"/>
        <v>5942.37288135593</v>
      </c>
      <c r="E107" s="196">
        <f t="shared" si="17"/>
        <v>7130.84745762712</v>
      </c>
      <c r="F107" s="197" t="s">
        <v>274</v>
      </c>
      <c r="I107" s="167" t="s">
        <v>276</v>
      </c>
      <c r="L107" s="205">
        <v>7130.84745762712</v>
      </c>
      <c r="M107" s="203">
        <f t="shared" si="18"/>
        <v>5348.13559322034</v>
      </c>
      <c r="N107" s="203">
        <f t="shared" si="19"/>
        <v>5704.6779661017</v>
      </c>
      <c r="O107" s="203">
        <f t="shared" si="20"/>
        <v>6061.22033898305</v>
      </c>
    </row>
    <row r="108" spans="1:15">
      <c r="A108" s="192">
        <f>'Прайс основной'!H128</f>
        <v>2992</v>
      </c>
      <c r="B108">
        <v>1.18</v>
      </c>
      <c r="C108" s="192">
        <f t="shared" si="16"/>
        <v>2535.59322033898</v>
      </c>
      <c r="E108" s="196">
        <f t="shared" si="17"/>
        <v>3042.71186440678</v>
      </c>
      <c r="F108" s="197" t="s">
        <v>274</v>
      </c>
      <c r="I108" s="167" t="s">
        <v>278</v>
      </c>
      <c r="L108" s="205">
        <v>3042.71186440678</v>
      </c>
      <c r="M108" s="203">
        <f t="shared" si="18"/>
        <v>2282.03389830508</v>
      </c>
      <c r="N108" s="203">
        <f t="shared" si="19"/>
        <v>2434.16949152542</v>
      </c>
      <c r="O108" s="203">
        <f t="shared" si="20"/>
        <v>2586.30508474576</v>
      </c>
    </row>
    <row r="109" spans="1:15">
      <c r="A109" s="192">
        <f>'Прайс основной'!H129</f>
        <v>1728</v>
      </c>
      <c r="B109">
        <v>1.18</v>
      </c>
      <c r="C109" s="192">
        <f t="shared" si="16"/>
        <v>1464.40677966102</v>
      </c>
      <c r="E109" s="196">
        <f t="shared" si="17"/>
        <v>1757.28813559322</v>
      </c>
      <c r="F109" s="199" t="s">
        <v>274</v>
      </c>
      <c r="I109" s="169" t="s">
        <v>279</v>
      </c>
      <c r="L109" s="205">
        <v>1757.28813559322</v>
      </c>
      <c r="M109" s="203">
        <f t="shared" si="18"/>
        <v>1317.96610169492</v>
      </c>
      <c r="N109" s="203">
        <f t="shared" si="19"/>
        <v>1405.83050847458</v>
      </c>
      <c r="O109" s="203">
        <f t="shared" si="20"/>
        <v>1493.69491525424</v>
      </c>
    </row>
    <row r="110" spans="1:15">
      <c r="A110" s="192">
        <f>'Прайс основной'!H130</f>
        <v>1224</v>
      </c>
      <c r="B110">
        <v>1.18</v>
      </c>
      <c r="C110" s="192">
        <f t="shared" si="16"/>
        <v>1037.28813559322</v>
      </c>
      <c r="E110" s="196">
        <f t="shared" si="17"/>
        <v>1244.74576271186</v>
      </c>
      <c r="F110" s="199" t="s">
        <v>274</v>
      </c>
      <c r="I110" s="167" t="s">
        <v>177</v>
      </c>
      <c r="L110" s="205">
        <v>1244.74576271186</v>
      </c>
      <c r="M110" s="203">
        <f t="shared" si="18"/>
        <v>933.559322033898</v>
      </c>
      <c r="N110" s="203">
        <f t="shared" si="19"/>
        <v>995.796610169492</v>
      </c>
      <c r="O110" s="203">
        <f t="shared" si="20"/>
        <v>1058.03389830508</v>
      </c>
    </row>
    <row r="111" spans="1:15">
      <c r="A111" s="192">
        <f>'Прайс основной'!H131</f>
        <v>1659</v>
      </c>
      <c r="B111">
        <v>1.18</v>
      </c>
      <c r="C111" s="192">
        <f t="shared" si="16"/>
        <v>1405.93220338983</v>
      </c>
      <c r="E111" s="196">
        <f t="shared" si="17"/>
        <v>1687.1186440678</v>
      </c>
      <c r="F111" s="199" t="s">
        <v>274</v>
      </c>
      <c r="I111" s="167" t="s">
        <v>158</v>
      </c>
      <c r="L111" s="205">
        <v>1687.1186440678</v>
      </c>
      <c r="M111" s="203">
        <f t="shared" si="18"/>
        <v>1265.33898305085</v>
      </c>
      <c r="N111" s="203">
        <f t="shared" si="19"/>
        <v>1349.69491525424</v>
      </c>
      <c r="O111" s="203">
        <f t="shared" si="20"/>
        <v>1434.05084745763</v>
      </c>
    </row>
    <row r="112" spans="1:15">
      <c r="A112" s="192">
        <f>'Прайс основной'!H132</f>
        <v>6273</v>
      </c>
      <c r="B112">
        <v>1.18</v>
      </c>
      <c r="C112" s="192">
        <f t="shared" si="16"/>
        <v>5316.10169491525</v>
      </c>
      <c r="E112" s="196">
        <f t="shared" si="17"/>
        <v>6379.32203389831</v>
      </c>
      <c r="F112" s="199" t="s">
        <v>274</v>
      </c>
      <c r="I112" s="167" t="s">
        <v>158</v>
      </c>
      <c r="L112" s="205">
        <v>6379.32203389831</v>
      </c>
      <c r="M112" s="203">
        <f t="shared" si="18"/>
        <v>4784.49152542373</v>
      </c>
      <c r="N112" s="203">
        <f t="shared" si="19"/>
        <v>5103.45762711865</v>
      </c>
      <c r="O112" s="203">
        <f t="shared" si="20"/>
        <v>5422.42372881356</v>
      </c>
    </row>
    <row r="113" spans="1:15">
      <c r="A113" s="192">
        <f>'Прайс основной'!H133</f>
        <v>2286</v>
      </c>
      <c r="B113">
        <v>1.18</v>
      </c>
      <c r="C113" s="192">
        <f t="shared" si="16"/>
        <v>1937.28813559322</v>
      </c>
      <c r="E113" s="196">
        <f t="shared" si="17"/>
        <v>2324.74576271186</v>
      </c>
      <c r="F113" s="197" t="s">
        <v>274</v>
      </c>
      <c r="I113" s="167" t="s">
        <v>162</v>
      </c>
      <c r="L113" s="205">
        <v>2324.74576271186</v>
      </c>
      <c r="M113" s="203">
        <f t="shared" si="18"/>
        <v>1743.5593220339</v>
      </c>
      <c r="N113" s="203">
        <f t="shared" si="19"/>
        <v>1859.79661016949</v>
      </c>
      <c r="O113" s="203">
        <f t="shared" si="20"/>
        <v>1976.03389830508</v>
      </c>
    </row>
    <row r="114" spans="1:15">
      <c r="A114" s="192">
        <f>'Прайс основной'!H134</f>
        <v>3850</v>
      </c>
      <c r="B114">
        <v>1.18</v>
      </c>
      <c r="C114" s="192">
        <f t="shared" si="16"/>
        <v>3262.71186440678</v>
      </c>
      <c r="E114" s="196">
        <f t="shared" si="17"/>
        <v>3915.25423728814</v>
      </c>
      <c r="F114" s="199" t="s">
        <v>274</v>
      </c>
      <c r="I114" s="167" t="s">
        <v>178</v>
      </c>
      <c r="L114" s="205">
        <v>3915.25423728814</v>
      </c>
      <c r="M114" s="203">
        <f t="shared" si="18"/>
        <v>2936.4406779661</v>
      </c>
      <c r="N114" s="203">
        <f t="shared" si="19"/>
        <v>3132.20338983051</v>
      </c>
      <c r="O114" s="203">
        <f t="shared" si="20"/>
        <v>3327.96610169492</v>
      </c>
    </row>
    <row r="115" spans="1:15">
      <c r="A115" s="192">
        <f>'Прайс основной'!H135</f>
        <v>2679</v>
      </c>
      <c r="B115">
        <v>1.18</v>
      </c>
      <c r="C115" s="192">
        <f t="shared" si="16"/>
        <v>2270.33898305085</v>
      </c>
      <c r="E115" s="196">
        <f t="shared" si="17"/>
        <v>2724.40677966102</v>
      </c>
      <c r="F115" s="197" t="s">
        <v>274</v>
      </c>
      <c r="I115" s="167" t="s">
        <v>283</v>
      </c>
      <c r="L115" s="205">
        <v>2724.40677966102</v>
      </c>
      <c r="M115" s="203">
        <f t="shared" si="18"/>
        <v>2043.30508474576</v>
      </c>
      <c r="N115" s="203">
        <f t="shared" si="19"/>
        <v>2179.52542372881</v>
      </c>
      <c r="O115" s="203">
        <f t="shared" si="20"/>
        <v>2315.74576271186</v>
      </c>
    </row>
    <row r="116" spans="1:15">
      <c r="A116" s="192">
        <f>'Прайс основной'!H136</f>
        <v>4339</v>
      </c>
      <c r="B116">
        <v>1.18</v>
      </c>
      <c r="C116" s="192">
        <f t="shared" si="16"/>
        <v>3677.1186440678</v>
      </c>
      <c r="E116" s="196">
        <f t="shared" si="17"/>
        <v>4412.54237288136</v>
      </c>
      <c r="F116" s="197" t="s">
        <v>274</v>
      </c>
      <c r="I116" s="167" t="s">
        <v>164</v>
      </c>
      <c r="L116" s="205">
        <v>4412.54237288136</v>
      </c>
      <c r="M116" s="203">
        <f t="shared" si="18"/>
        <v>3309.40677966102</v>
      </c>
      <c r="N116" s="203">
        <f t="shared" si="19"/>
        <v>3530.03389830508</v>
      </c>
      <c r="O116" s="203">
        <f t="shared" si="20"/>
        <v>3750.66101694915</v>
      </c>
    </row>
    <row r="117" spans="1:15">
      <c r="A117" s="192">
        <f>'Прайс основной'!H137</f>
        <v>2212</v>
      </c>
      <c r="B117">
        <v>1.18</v>
      </c>
      <c r="C117" s="192">
        <f t="shared" si="16"/>
        <v>1874.57627118644</v>
      </c>
      <c r="E117" s="196">
        <f t="shared" si="17"/>
        <v>2249.49152542373</v>
      </c>
      <c r="F117" s="197" t="s">
        <v>274</v>
      </c>
      <c r="I117" s="167" t="s">
        <v>284</v>
      </c>
      <c r="L117" s="205">
        <v>2249.49152542373</v>
      </c>
      <c r="M117" s="203">
        <f t="shared" si="18"/>
        <v>1687.1186440678</v>
      </c>
      <c r="N117" s="203">
        <f t="shared" si="19"/>
        <v>1799.59322033898</v>
      </c>
      <c r="O117" s="203">
        <f t="shared" si="20"/>
        <v>1912.06779661017</v>
      </c>
    </row>
    <row r="118" spans="1:15">
      <c r="A118" s="192">
        <f>'Прайс основной'!H138</f>
        <v>7738</v>
      </c>
      <c r="B118">
        <v>1.18</v>
      </c>
      <c r="C118" s="192">
        <f t="shared" si="16"/>
        <v>6557.62711864407</v>
      </c>
      <c r="E118" s="196">
        <f t="shared" si="17"/>
        <v>7869.15254237288</v>
      </c>
      <c r="F118" s="199" t="s">
        <v>274</v>
      </c>
      <c r="I118" s="169" t="s">
        <v>285</v>
      </c>
      <c r="L118" s="205">
        <v>7869.15254237288</v>
      </c>
      <c r="M118" s="203">
        <f t="shared" si="18"/>
        <v>5901.86440677966</v>
      </c>
      <c r="N118" s="203">
        <f t="shared" si="19"/>
        <v>6295.32203389831</v>
      </c>
      <c r="O118" s="203">
        <f t="shared" si="20"/>
        <v>6688.77966101695</v>
      </c>
    </row>
    <row r="119" spans="1:15">
      <c r="A119" s="192">
        <f>'Прайс основной'!H139</f>
        <v>954</v>
      </c>
      <c r="B119">
        <v>1.18</v>
      </c>
      <c r="C119" s="192">
        <f t="shared" si="16"/>
        <v>808.474576271186</v>
      </c>
      <c r="E119" s="196">
        <f t="shared" si="17"/>
        <v>970.169491525424</v>
      </c>
      <c r="F119" s="199" t="s">
        <v>274</v>
      </c>
      <c r="I119" s="169" t="s">
        <v>286</v>
      </c>
      <c r="L119" s="205">
        <v>970.169491525424</v>
      </c>
      <c r="M119" s="203">
        <f t="shared" si="18"/>
        <v>727.627118644068</v>
      </c>
      <c r="N119" s="203">
        <f t="shared" si="19"/>
        <v>776.135593220339</v>
      </c>
      <c r="O119" s="203">
        <f t="shared" si="20"/>
        <v>824.64406779661</v>
      </c>
    </row>
    <row r="120" spans="1:15">
      <c r="A120" s="192">
        <f>'Прайс основной'!H140</f>
        <v>1086</v>
      </c>
      <c r="B120">
        <v>1.18</v>
      </c>
      <c r="C120" s="192">
        <f t="shared" si="16"/>
        <v>920.338983050848</v>
      </c>
      <c r="E120" s="196">
        <f t="shared" si="17"/>
        <v>1104.40677966102</v>
      </c>
      <c r="F120" s="199" t="s">
        <v>274</v>
      </c>
      <c r="I120" s="170" t="s">
        <v>180</v>
      </c>
      <c r="L120" s="205">
        <v>1104.40677966102</v>
      </c>
      <c r="M120" s="203">
        <f t="shared" si="18"/>
        <v>828.305084745763</v>
      </c>
      <c r="N120" s="203">
        <f t="shared" si="19"/>
        <v>883.525423728814</v>
      </c>
      <c r="O120" s="203">
        <f t="shared" si="20"/>
        <v>938.745762711864</v>
      </c>
    </row>
    <row r="121" spans="1:15">
      <c r="A121" s="192">
        <f>'Прайс основной'!H141</f>
        <v>1781</v>
      </c>
      <c r="B121">
        <v>1.18</v>
      </c>
      <c r="C121" s="192">
        <f t="shared" si="16"/>
        <v>1509.32203389831</v>
      </c>
      <c r="E121" s="196">
        <f t="shared" si="17"/>
        <v>1811.18644067797</v>
      </c>
      <c r="F121" s="197" t="s">
        <v>274</v>
      </c>
      <c r="I121" s="167" t="s">
        <v>288</v>
      </c>
      <c r="L121" s="205">
        <v>1811.18644067797</v>
      </c>
      <c r="M121" s="203">
        <f t="shared" si="18"/>
        <v>1358.38983050847</v>
      </c>
      <c r="N121" s="203">
        <f t="shared" si="19"/>
        <v>1448.94915254237</v>
      </c>
      <c r="O121" s="203">
        <f t="shared" si="20"/>
        <v>1539.50847457627</v>
      </c>
    </row>
    <row r="122" spans="1:15">
      <c r="A122" s="192">
        <f>'Прайс основной'!H142</f>
        <v>4520</v>
      </c>
      <c r="B122">
        <v>1.18</v>
      </c>
      <c r="C122" s="192">
        <f t="shared" si="16"/>
        <v>3830.50847457627</v>
      </c>
      <c r="E122" s="196">
        <f t="shared" si="17"/>
        <v>4596.61016949153</v>
      </c>
      <c r="F122" s="199" t="s">
        <v>274</v>
      </c>
      <c r="I122" s="169" t="s">
        <v>289</v>
      </c>
      <c r="L122" s="205">
        <v>4596.61016949153</v>
      </c>
      <c r="M122" s="203">
        <f t="shared" si="18"/>
        <v>3447.45762711864</v>
      </c>
      <c r="N122" s="203">
        <f t="shared" si="19"/>
        <v>3677.28813559322</v>
      </c>
      <c r="O122" s="203">
        <f t="shared" si="20"/>
        <v>3907.1186440678</v>
      </c>
    </row>
    <row r="123" spans="1:15">
      <c r="A123" s="192">
        <f>'Прайс основной'!H143</f>
        <v>3544</v>
      </c>
      <c r="B123">
        <v>1.18</v>
      </c>
      <c r="C123" s="192">
        <f t="shared" si="16"/>
        <v>3003.38983050847</v>
      </c>
      <c r="E123" s="196">
        <f t="shared" si="17"/>
        <v>3604.06779661017</v>
      </c>
      <c r="F123" s="199" t="s">
        <v>274</v>
      </c>
      <c r="I123" s="169" t="s">
        <v>290</v>
      </c>
      <c r="L123" s="205">
        <v>3604.06779661017</v>
      </c>
      <c r="M123" s="203">
        <f t="shared" si="18"/>
        <v>2703.05084745763</v>
      </c>
      <c r="N123" s="203">
        <f t="shared" si="19"/>
        <v>2883.25423728814</v>
      </c>
      <c r="O123" s="203">
        <f t="shared" si="20"/>
        <v>3063.45762711864</v>
      </c>
    </row>
    <row r="124" spans="1:15">
      <c r="A124" s="192">
        <f>'Прайс основной'!H144</f>
        <v>1691</v>
      </c>
      <c r="B124">
        <v>1.18</v>
      </c>
      <c r="C124" s="192">
        <f t="shared" si="16"/>
        <v>1433.05084745763</v>
      </c>
      <c r="E124" s="196">
        <f t="shared" si="17"/>
        <v>1719.66101694915</v>
      </c>
      <c r="F124" s="199" t="s">
        <v>274</v>
      </c>
      <c r="I124" s="169" t="s">
        <v>291</v>
      </c>
      <c r="L124" s="205">
        <v>1719.66101694915</v>
      </c>
      <c r="M124" s="203">
        <f t="shared" si="18"/>
        <v>1289.74576271186</v>
      </c>
      <c r="N124" s="203">
        <f t="shared" si="19"/>
        <v>1375.72881355932</v>
      </c>
      <c r="O124" s="203">
        <f t="shared" si="20"/>
        <v>1461.71186440678</v>
      </c>
    </row>
    <row r="125" spans="1:15">
      <c r="A125" s="192">
        <f>'Прайс основной'!H145</f>
        <v>1115</v>
      </c>
      <c r="B125">
        <v>1.18</v>
      </c>
      <c r="C125" s="192">
        <f t="shared" si="16"/>
        <v>944.915254237288</v>
      </c>
      <c r="E125" s="196">
        <f t="shared" si="17"/>
        <v>1133.89830508475</v>
      </c>
      <c r="F125" s="197" t="s">
        <v>274</v>
      </c>
      <c r="I125" s="167" t="s">
        <v>292</v>
      </c>
      <c r="L125" s="205">
        <v>1133.89830508475</v>
      </c>
      <c r="M125" s="203">
        <f t="shared" si="18"/>
        <v>850.423728813559</v>
      </c>
      <c r="N125" s="203">
        <f t="shared" si="19"/>
        <v>907.118644067797</v>
      </c>
      <c r="O125" s="203">
        <f t="shared" si="20"/>
        <v>963.813559322034</v>
      </c>
    </row>
    <row r="126" spans="1:15">
      <c r="A126" s="192">
        <f>'Прайс основной'!H146</f>
        <v>770</v>
      </c>
      <c r="B126">
        <v>1.18</v>
      </c>
      <c r="C126" s="192">
        <f t="shared" si="16"/>
        <v>652.542372881356</v>
      </c>
      <c r="E126" s="196">
        <f t="shared" si="17"/>
        <v>783.050847457627</v>
      </c>
      <c r="F126" s="197" t="s">
        <v>274</v>
      </c>
      <c r="I126" s="167" t="s">
        <v>293</v>
      </c>
      <c r="L126" s="205">
        <v>783.050847457627</v>
      </c>
      <c r="M126" s="203">
        <f t="shared" si="18"/>
        <v>587.28813559322</v>
      </c>
      <c r="N126" s="203">
        <f t="shared" si="19"/>
        <v>626.440677966102</v>
      </c>
      <c r="O126" s="203">
        <f t="shared" si="20"/>
        <v>665.593220338983</v>
      </c>
    </row>
    <row r="127" spans="1:15">
      <c r="A127" s="192">
        <f>'Прайс основной'!H147</f>
        <v>2562</v>
      </c>
      <c r="B127">
        <v>1.18</v>
      </c>
      <c r="C127" s="192">
        <f t="shared" si="16"/>
        <v>2171.18644067797</v>
      </c>
      <c r="E127" s="196">
        <f t="shared" si="17"/>
        <v>2605.42372881356</v>
      </c>
      <c r="F127" s="197" t="s">
        <v>274</v>
      </c>
      <c r="I127" s="167" t="s">
        <v>295</v>
      </c>
      <c r="L127" s="205">
        <v>2605.42372881356</v>
      </c>
      <c r="M127" s="203">
        <f t="shared" si="18"/>
        <v>1954.06779661017</v>
      </c>
      <c r="N127" s="203">
        <f t="shared" si="19"/>
        <v>2084.33898305085</v>
      </c>
      <c r="O127" s="203">
        <f t="shared" si="20"/>
        <v>2214.61016949153</v>
      </c>
    </row>
    <row r="128" spans="1:15">
      <c r="A128" s="192">
        <f>'Прайс основной'!H148</f>
        <v>3237</v>
      </c>
      <c r="B128">
        <v>1.18</v>
      </c>
      <c r="C128" s="192">
        <f t="shared" si="16"/>
        <v>2743.22033898305</v>
      </c>
      <c r="E128" s="196">
        <f t="shared" si="17"/>
        <v>3291.86440677966</v>
      </c>
      <c r="F128" s="197" t="s">
        <v>274</v>
      </c>
      <c r="I128" s="167" t="s">
        <v>295</v>
      </c>
      <c r="L128" s="205">
        <v>3291.86440677966</v>
      </c>
      <c r="M128" s="203">
        <f t="shared" si="18"/>
        <v>2468.89830508475</v>
      </c>
      <c r="N128" s="203">
        <f t="shared" si="19"/>
        <v>2633.49152542373</v>
      </c>
      <c r="O128" s="203">
        <f t="shared" si="20"/>
        <v>2798.08474576271</v>
      </c>
    </row>
    <row r="129" spans="1:15">
      <c r="A129" s="192">
        <f>'Прайс основной'!H149</f>
        <v>2361</v>
      </c>
      <c r="B129">
        <v>1.18</v>
      </c>
      <c r="C129" s="192">
        <f t="shared" si="16"/>
        <v>2000.84745762712</v>
      </c>
      <c r="E129" s="196">
        <f t="shared" si="17"/>
        <v>2401.01694915254</v>
      </c>
      <c r="F129" s="197" t="s">
        <v>274</v>
      </c>
      <c r="I129" s="167" t="s">
        <v>296</v>
      </c>
      <c r="L129" s="205">
        <v>2401.01694915254</v>
      </c>
      <c r="M129" s="203">
        <f t="shared" si="18"/>
        <v>1800.76271186441</v>
      </c>
      <c r="N129" s="203">
        <f t="shared" si="19"/>
        <v>1920.81355932203</v>
      </c>
      <c r="O129" s="203">
        <f t="shared" si="20"/>
        <v>2040.86440677966</v>
      </c>
    </row>
    <row r="130" spans="1:15">
      <c r="A130" s="192">
        <f>'Прайс основной'!H150</f>
        <v>937</v>
      </c>
      <c r="B130">
        <v>1.18</v>
      </c>
      <c r="C130" s="192">
        <f t="shared" si="16"/>
        <v>794.06779661017</v>
      </c>
      <c r="E130" s="196">
        <f t="shared" si="17"/>
        <v>952.881355932203</v>
      </c>
      <c r="F130" s="199" t="s">
        <v>274</v>
      </c>
      <c r="I130" s="167" t="s">
        <v>297</v>
      </c>
      <c r="L130" s="205">
        <v>952.881355932203</v>
      </c>
      <c r="M130" s="203">
        <f t="shared" si="18"/>
        <v>714.661016949153</v>
      </c>
      <c r="N130" s="203">
        <f t="shared" si="19"/>
        <v>762.305084745763</v>
      </c>
      <c r="O130" s="203">
        <f t="shared" si="20"/>
        <v>809.949152542373</v>
      </c>
    </row>
    <row r="131" spans="1:15">
      <c r="A131" s="192">
        <f>'Прайс основной'!H151</f>
        <v>1265</v>
      </c>
      <c r="B131">
        <v>1.18</v>
      </c>
      <c r="C131" s="192">
        <f t="shared" si="16"/>
        <v>1072.03389830508</v>
      </c>
      <c r="E131" s="196">
        <f t="shared" si="17"/>
        <v>1286.4406779661</v>
      </c>
      <c r="F131" s="199" t="s">
        <v>274</v>
      </c>
      <c r="I131" s="167" t="s">
        <v>299</v>
      </c>
      <c r="L131" s="205">
        <v>1286.4406779661</v>
      </c>
      <c r="M131" s="203">
        <f t="shared" si="18"/>
        <v>964.830508474576</v>
      </c>
      <c r="N131" s="203">
        <f t="shared" si="19"/>
        <v>1029.15254237288</v>
      </c>
      <c r="O131" s="203">
        <f t="shared" si="20"/>
        <v>1093.47457627119</v>
      </c>
    </row>
    <row r="132" spans="1:15">
      <c r="A132" s="192">
        <f>'Прайс основной'!H152</f>
        <v>1012</v>
      </c>
      <c r="B132">
        <v>1.18</v>
      </c>
      <c r="C132" s="192">
        <f t="shared" si="16"/>
        <v>857.627118644068</v>
      </c>
      <c r="E132" s="196">
        <f t="shared" ref="E132:E163" si="21">C132*1.2</f>
        <v>1029.15254237288</v>
      </c>
      <c r="F132" s="197" t="s">
        <v>274</v>
      </c>
      <c r="I132" s="167" t="s">
        <v>300</v>
      </c>
      <c r="L132" s="205">
        <v>1029.15254237288</v>
      </c>
      <c r="M132" s="203">
        <f t="shared" ref="M132:M163" si="22">E132*0.75</f>
        <v>771.864406779661</v>
      </c>
      <c r="N132" s="203">
        <f t="shared" ref="N132:N163" si="23">E132*0.8</f>
        <v>823.322033898305</v>
      </c>
      <c r="O132" s="203">
        <f t="shared" ref="O132:O163" si="24">E132*0.85</f>
        <v>874.779661016949</v>
      </c>
    </row>
    <row r="133" spans="1:15">
      <c r="A133" s="192">
        <f>'Прайс основной'!H153</f>
        <v>2885</v>
      </c>
      <c r="B133">
        <v>1.18</v>
      </c>
      <c r="C133" s="192">
        <f t="shared" si="16"/>
        <v>2444.91525423729</v>
      </c>
      <c r="E133" s="196">
        <f t="shared" si="21"/>
        <v>2933.89830508475</v>
      </c>
      <c r="F133" s="199" t="s">
        <v>274</v>
      </c>
      <c r="I133" s="169" t="s">
        <v>301</v>
      </c>
      <c r="L133" s="205">
        <v>2933.89830508475</v>
      </c>
      <c r="M133" s="203">
        <f t="shared" si="22"/>
        <v>2200.42372881356</v>
      </c>
      <c r="N133" s="203">
        <f t="shared" si="23"/>
        <v>2347.1186440678</v>
      </c>
      <c r="O133" s="203">
        <f t="shared" si="24"/>
        <v>2493.81355932203</v>
      </c>
    </row>
    <row r="134" spans="1:15">
      <c r="A134" s="192">
        <f>'Прайс основной'!H154</f>
        <v>4838</v>
      </c>
      <c r="B134">
        <v>1.18</v>
      </c>
      <c r="C134" s="192">
        <f t="shared" si="16"/>
        <v>4100</v>
      </c>
      <c r="E134" s="196">
        <f t="shared" si="21"/>
        <v>4920</v>
      </c>
      <c r="F134" s="199" t="s">
        <v>274</v>
      </c>
      <c r="I134" s="167" t="s">
        <v>184</v>
      </c>
      <c r="L134" s="205">
        <v>4920</v>
      </c>
      <c r="M134" s="203">
        <f t="shared" si="22"/>
        <v>3690</v>
      </c>
      <c r="N134" s="203">
        <f t="shared" si="23"/>
        <v>3936</v>
      </c>
      <c r="O134" s="203">
        <f t="shared" si="24"/>
        <v>4182</v>
      </c>
    </row>
    <row r="135" spans="1:15">
      <c r="A135" s="192">
        <f>'Прайс основной'!H155</f>
        <v>1265</v>
      </c>
      <c r="B135">
        <v>1.18</v>
      </c>
      <c r="C135" s="192">
        <f t="shared" si="16"/>
        <v>1072.03389830508</v>
      </c>
      <c r="E135" s="196">
        <f t="shared" si="21"/>
        <v>1286.4406779661</v>
      </c>
      <c r="F135" s="199" t="s">
        <v>274</v>
      </c>
      <c r="I135" s="167" t="s">
        <v>186</v>
      </c>
      <c r="L135" s="205">
        <v>1286.4406779661</v>
      </c>
      <c r="M135" s="203">
        <f t="shared" si="22"/>
        <v>964.830508474576</v>
      </c>
      <c r="N135" s="203">
        <f t="shared" si="23"/>
        <v>1029.15254237288</v>
      </c>
      <c r="O135" s="203">
        <f t="shared" si="24"/>
        <v>1093.47457627119</v>
      </c>
    </row>
    <row r="136" spans="1:15">
      <c r="A136" s="192">
        <f>'Прайс основной'!H156</f>
        <v>4613</v>
      </c>
      <c r="B136">
        <v>1.18</v>
      </c>
      <c r="C136" s="192">
        <f t="shared" si="16"/>
        <v>3909.32203389831</v>
      </c>
      <c r="E136" s="196">
        <f t="shared" si="21"/>
        <v>4691.18644067797</v>
      </c>
      <c r="F136" s="199" t="s">
        <v>274</v>
      </c>
      <c r="I136" s="169" t="s">
        <v>302</v>
      </c>
      <c r="L136" s="205">
        <v>4691.18644067797</v>
      </c>
      <c r="M136" s="203">
        <f t="shared" si="22"/>
        <v>3518.38983050847</v>
      </c>
      <c r="N136" s="203">
        <f t="shared" si="23"/>
        <v>3752.94915254237</v>
      </c>
      <c r="O136" s="203">
        <f t="shared" si="24"/>
        <v>3987.50847457627</v>
      </c>
    </row>
    <row r="137" spans="1:15">
      <c r="A137" s="192">
        <f>'Прайс основной'!H157</f>
        <v>902</v>
      </c>
      <c r="B137">
        <v>1.18</v>
      </c>
      <c r="C137" s="192">
        <f t="shared" si="16"/>
        <v>764.406779661017</v>
      </c>
      <c r="E137" s="196">
        <f t="shared" si="21"/>
        <v>917.28813559322</v>
      </c>
      <c r="F137" s="197" t="s">
        <v>274</v>
      </c>
      <c r="I137" s="167" t="s">
        <v>188</v>
      </c>
      <c r="L137" s="205">
        <v>917.28813559322</v>
      </c>
      <c r="M137" s="203">
        <f t="shared" si="22"/>
        <v>687.966101694915</v>
      </c>
      <c r="N137" s="203">
        <f t="shared" si="23"/>
        <v>733.830508474576</v>
      </c>
      <c r="O137" s="203">
        <f t="shared" si="24"/>
        <v>779.694915254237</v>
      </c>
    </row>
    <row r="138" spans="1:15">
      <c r="A138" s="192">
        <f>'Прайс основной'!H158</f>
        <v>1182</v>
      </c>
      <c r="B138">
        <v>1.18</v>
      </c>
      <c r="C138" s="192">
        <f t="shared" si="16"/>
        <v>1001.69491525424</v>
      </c>
      <c r="E138" s="196">
        <f t="shared" si="21"/>
        <v>1202.03389830508</v>
      </c>
      <c r="F138" s="199" t="s">
        <v>274</v>
      </c>
      <c r="I138" s="167" t="s">
        <v>171</v>
      </c>
      <c r="L138" s="205">
        <v>1202.03389830508</v>
      </c>
      <c r="M138" s="203">
        <f t="shared" si="22"/>
        <v>901.525423728814</v>
      </c>
      <c r="N138" s="203">
        <f t="shared" si="23"/>
        <v>961.627118644068</v>
      </c>
      <c r="O138" s="203">
        <f t="shared" si="24"/>
        <v>1021.72881355932</v>
      </c>
    </row>
    <row r="139" spans="1:15">
      <c r="A139" s="192">
        <f>'Прайс основной'!H159</f>
        <v>1943</v>
      </c>
      <c r="B139">
        <v>1.18</v>
      </c>
      <c r="C139" s="192">
        <f t="shared" si="16"/>
        <v>1646.61016949153</v>
      </c>
      <c r="E139" s="196">
        <f t="shared" si="21"/>
        <v>1975.93220338983</v>
      </c>
      <c r="F139" s="199" t="s">
        <v>274</v>
      </c>
      <c r="I139" s="167" t="s">
        <v>304</v>
      </c>
      <c r="L139" s="205">
        <v>1975.93220338983</v>
      </c>
      <c r="M139" s="203">
        <f t="shared" si="22"/>
        <v>1481.94915254237</v>
      </c>
      <c r="N139" s="203">
        <f t="shared" si="23"/>
        <v>1580.74576271186</v>
      </c>
      <c r="O139" s="203">
        <f t="shared" si="24"/>
        <v>1679.54237288136</v>
      </c>
    </row>
    <row r="140" spans="1:15">
      <c r="A140" s="192">
        <f>'Прайс основной'!H160</f>
        <v>4036</v>
      </c>
      <c r="B140">
        <v>1.18</v>
      </c>
      <c r="C140" s="192">
        <f t="shared" si="16"/>
        <v>3420.33898305085</v>
      </c>
      <c r="E140" s="196">
        <f t="shared" si="21"/>
        <v>4104.40677966102</v>
      </c>
      <c r="F140" s="199" t="s">
        <v>274</v>
      </c>
      <c r="I140" s="169" t="s">
        <v>305</v>
      </c>
      <c r="L140" s="205">
        <v>4104.40677966102</v>
      </c>
      <c r="M140" s="203">
        <f t="shared" si="22"/>
        <v>3078.30508474576</v>
      </c>
      <c r="N140" s="203">
        <f t="shared" si="23"/>
        <v>3283.52542372881</v>
      </c>
      <c r="O140" s="203">
        <f t="shared" si="24"/>
        <v>3488.74576271186</v>
      </c>
    </row>
    <row r="141" spans="1:15">
      <c r="A141" s="192">
        <f>'Прайс основной'!H161</f>
        <v>557</v>
      </c>
      <c r="B141">
        <v>1.18</v>
      </c>
      <c r="C141" s="192">
        <f t="shared" si="16"/>
        <v>472.033898305085</v>
      </c>
      <c r="E141" s="196">
        <f t="shared" si="21"/>
        <v>566.440677966102</v>
      </c>
      <c r="F141" s="199" t="s">
        <v>274</v>
      </c>
      <c r="I141" s="169" t="s">
        <v>306</v>
      </c>
      <c r="L141" s="205">
        <v>566.440677966102</v>
      </c>
      <c r="M141" s="203">
        <f t="shared" si="22"/>
        <v>424.830508474576</v>
      </c>
      <c r="N141" s="203">
        <f t="shared" si="23"/>
        <v>453.152542372881</v>
      </c>
      <c r="O141" s="203">
        <f t="shared" si="24"/>
        <v>481.474576271186</v>
      </c>
    </row>
    <row r="142" spans="1:15">
      <c r="A142" s="192">
        <f>'Прайс основной'!H162</f>
        <v>2229</v>
      </c>
      <c r="B142">
        <v>1.18</v>
      </c>
      <c r="C142" s="192">
        <f t="shared" si="16"/>
        <v>1888.98305084746</v>
      </c>
      <c r="E142" s="196">
        <f t="shared" si="21"/>
        <v>2266.77966101695</v>
      </c>
      <c r="F142" s="199" t="s">
        <v>274</v>
      </c>
      <c r="I142" s="169" t="s">
        <v>306</v>
      </c>
      <c r="L142" s="205">
        <v>2266.77966101695</v>
      </c>
      <c r="M142" s="203">
        <f t="shared" si="22"/>
        <v>1700.08474576271</v>
      </c>
      <c r="N142" s="203">
        <f t="shared" si="23"/>
        <v>1813.42372881356</v>
      </c>
      <c r="O142" s="203">
        <f t="shared" si="24"/>
        <v>1926.76271186441</v>
      </c>
    </row>
    <row r="143" spans="1:15">
      <c r="A143" s="192">
        <f>'Прайс основной'!H163</f>
        <v>811</v>
      </c>
      <c r="B143">
        <v>1.18</v>
      </c>
      <c r="C143" s="192">
        <f t="shared" si="16"/>
        <v>687.28813559322</v>
      </c>
      <c r="E143" s="196">
        <f t="shared" si="21"/>
        <v>824.745762711864</v>
      </c>
      <c r="F143" s="197" t="s">
        <v>274</v>
      </c>
      <c r="I143" s="167" t="s">
        <v>307</v>
      </c>
      <c r="L143" s="205">
        <v>824.745762711864</v>
      </c>
      <c r="M143" s="203">
        <f t="shared" si="22"/>
        <v>618.559322033898</v>
      </c>
      <c r="N143" s="203">
        <f t="shared" si="23"/>
        <v>659.796610169492</v>
      </c>
      <c r="O143" s="203">
        <f t="shared" si="24"/>
        <v>701.033898305085</v>
      </c>
    </row>
    <row r="144" spans="1:15">
      <c r="A144" s="192">
        <f>'Прайс основной'!H164</f>
        <v>3866</v>
      </c>
      <c r="B144">
        <v>1.18</v>
      </c>
      <c r="C144" s="192">
        <f t="shared" si="16"/>
        <v>3276.27118644068</v>
      </c>
      <c r="E144" s="196">
        <f t="shared" si="21"/>
        <v>3931.52542372881</v>
      </c>
      <c r="F144" s="197" t="s">
        <v>274</v>
      </c>
      <c r="I144" s="167" t="s">
        <v>173</v>
      </c>
      <c r="L144" s="205">
        <v>3931.52542372881</v>
      </c>
      <c r="M144" s="203">
        <f t="shared" si="22"/>
        <v>2948.64406779661</v>
      </c>
      <c r="N144" s="203">
        <f t="shared" si="23"/>
        <v>3145.22033898305</v>
      </c>
      <c r="O144" s="203">
        <f t="shared" si="24"/>
        <v>3341.79661016949</v>
      </c>
    </row>
    <row r="145" spans="1:15">
      <c r="A145" s="192">
        <f>'Прайс основной'!H165</f>
        <v>719</v>
      </c>
      <c r="B145">
        <v>1.18</v>
      </c>
      <c r="C145" s="192">
        <f t="shared" si="16"/>
        <v>609.322033898305</v>
      </c>
      <c r="E145" s="196">
        <f t="shared" si="21"/>
        <v>731.186440677966</v>
      </c>
      <c r="F145" s="199" t="s">
        <v>274</v>
      </c>
      <c r="I145" s="169" t="s">
        <v>309</v>
      </c>
      <c r="L145" s="205">
        <v>731.186440677966</v>
      </c>
      <c r="M145" s="203">
        <f t="shared" si="22"/>
        <v>548.389830508475</v>
      </c>
      <c r="N145" s="203">
        <f t="shared" si="23"/>
        <v>584.949152542373</v>
      </c>
      <c r="O145" s="203">
        <f t="shared" si="24"/>
        <v>621.508474576271</v>
      </c>
    </row>
    <row r="146" spans="1:15">
      <c r="A146" s="192">
        <f>'Прайс основной'!H166</f>
        <v>1315</v>
      </c>
      <c r="B146">
        <v>1.18</v>
      </c>
      <c r="C146" s="192">
        <f t="shared" si="16"/>
        <v>1114.40677966102</v>
      </c>
      <c r="E146" s="196">
        <f t="shared" si="21"/>
        <v>1337.28813559322</v>
      </c>
      <c r="F146" s="197" t="s">
        <v>274</v>
      </c>
      <c r="I146" s="167" t="s">
        <v>310</v>
      </c>
      <c r="L146" s="205">
        <v>1337.28813559322</v>
      </c>
      <c r="M146" s="203">
        <f t="shared" si="22"/>
        <v>1002.96610169492</v>
      </c>
      <c r="N146" s="203">
        <f t="shared" si="23"/>
        <v>1069.83050847458</v>
      </c>
      <c r="O146" s="203">
        <f t="shared" si="24"/>
        <v>1136.69491525424</v>
      </c>
    </row>
    <row r="147" spans="1:15">
      <c r="A147" s="192">
        <f>'Прайс основной'!H167</f>
        <v>2045</v>
      </c>
      <c r="B147">
        <v>1.18</v>
      </c>
      <c r="C147" s="192">
        <f t="shared" si="16"/>
        <v>1733.05084745763</v>
      </c>
      <c r="E147" s="196">
        <f t="shared" si="21"/>
        <v>2079.66101694915</v>
      </c>
      <c r="F147" s="199" t="s">
        <v>274</v>
      </c>
      <c r="I147" s="167" t="s">
        <v>174</v>
      </c>
      <c r="L147" s="205">
        <v>2079.66101694915</v>
      </c>
      <c r="M147" s="203">
        <f t="shared" si="22"/>
        <v>1559.74576271186</v>
      </c>
      <c r="N147" s="203">
        <f t="shared" si="23"/>
        <v>1663.72881355932</v>
      </c>
      <c r="O147" s="203">
        <f t="shared" si="24"/>
        <v>1767.71186440678</v>
      </c>
    </row>
    <row r="148" spans="1:15">
      <c r="A148" s="192">
        <f>'Прайс основной'!H168</f>
        <v>1572</v>
      </c>
      <c r="B148">
        <v>1.18</v>
      </c>
      <c r="C148" s="192">
        <f t="shared" si="16"/>
        <v>1332.20338983051</v>
      </c>
      <c r="E148" s="196">
        <f t="shared" si="21"/>
        <v>1598.64406779661</v>
      </c>
      <c r="F148" s="199" t="s">
        <v>274</v>
      </c>
      <c r="I148" s="167" t="s">
        <v>175</v>
      </c>
      <c r="L148" s="205">
        <v>1598.64406779661</v>
      </c>
      <c r="M148" s="203">
        <f t="shared" si="22"/>
        <v>1198.98305084746</v>
      </c>
      <c r="N148" s="203">
        <f t="shared" si="23"/>
        <v>1278.91525423729</v>
      </c>
      <c r="O148" s="203">
        <f t="shared" si="24"/>
        <v>1358.84745762712</v>
      </c>
    </row>
    <row r="149" spans="1:15">
      <c r="A149" s="192">
        <f>'Прайс основной'!H169</f>
        <v>5943</v>
      </c>
      <c r="B149">
        <v>1.18</v>
      </c>
      <c r="C149" s="192">
        <f t="shared" si="16"/>
        <v>5036.4406779661</v>
      </c>
      <c r="E149" s="196">
        <f t="shared" si="21"/>
        <v>6043.72881355932</v>
      </c>
      <c r="F149" s="199" t="s">
        <v>274</v>
      </c>
      <c r="I149" s="167" t="s">
        <v>175</v>
      </c>
      <c r="L149" s="205">
        <v>6043.72881355932</v>
      </c>
      <c r="M149" s="203">
        <f t="shared" si="22"/>
        <v>4532.79661016949</v>
      </c>
      <c r="N149" s="203">
        <f t="shared" si="23"/>
        <v>4834.98305084746</v>
      </c>
      <c r="O149" s="203">
        <f t="shared" si="24"/>
        <v>5137.16949152542</v>
      </c>
    </row>
    <row r="150" spans="1:15">
      <c r="A150" s="192">
        <f>'Прайс основной'!H170</f>
        <v>918</v>
      </c>
      <c r="B150">
        <v>1.18</v>
      </c>
      <c r="C150" s="192">
        <f t="shared" si="16"/>
        <v>777.966101694915</v>
      </c>
      <c r="E150" s="196">
        <f t="shared" si="21"/>
        <v>933.559322033898</v>
      </c>
      <c r="F150" s="199" t="s">
        <v>274</v>
      </c>
      <c r="I150" s="170" t="s">
        <v>311</v>
      </c>
      <c r="L150" s="205">
        <v>933.559322033898</v>
      </c>
      <c r="M150" s="203">
        <f t="shared" si="22"/>
        <v>700.169491525424</v>
      </c>
      <c r="N150" s="203">
        <f t="shared" si="23"/>
        <v>746.847457627119</v>
      </c>
      <c r="O150" s="203">
        <f t="shared" si="24"/>
        <v>793.525423728814</v>
      </c>
    </row>
    <row r="151" spans="1:15">
      <c r="A151" s="192">
        <f>'Прайс основной'!H171</f>
        <v>862</v>
      </c>
      <c r="B151">
        <v>1.18</v>
      </c>
      <c r="C151" s="192">
        <f t="shared" si="16"/>
        <v>730.508474576271</v>
      </c>
      <c r="E151" s="196">
        <f t="shared" si="21"/>
        <v>876.610169491525</v>
      </c>
      <c r="F151" s="199" t="s">
        <v>274</v>
      </c>
      <c r="I151" s="169" t="s">
        <v>312</v>
      </c>
      <c r="L151" s="205">
        <v>876.610169491525</v>
      </c>
      <c r="M151" s="203">
        <f t="shared" si="22"/>
        <v>657.457627118644</v>
      </c>
      <c r="N151" s="203">
        <f t="shared" si="23"/>
        <v>701.28813559322</v>
      </c>
      <c r="O151" s="203">
        <f t="shared" si="24"/>
        <v>745.118644067797</v>
      </c>
    </row>
    <row r="152" spans="1:15">
      <c r="A152" s="192">
        <f>'Прайс основной'!H172</f>
        <v>1350</v>
      </c>
      <c r="B152">
        <v>1.18</v>
      </c>
      <c r="C152" s="192">
        <f t="shared" ref="C152:C174" si="25">A152/B152</f>
        <v>1144.06779661017</v>
      </c>
      <c r="E152" s="196">
        <f t="shared" si="21"/>
        <v>1372.8813559322</v>
      </c>
      <c r="F152" s="199" t="s">
        <v>274</v>
      </c>
      <c r="I152" s="167" t="s">
        <v>313</v>
      </c>
      <c r="L152" s="205">
        <v>1372.8813559322</v>
      </c>
      <c r="M152" s="203">
        <f t="shared" si="22"/>
        <v>1029.66101694915</v>
      </c>
      <c r="N152" s="203">
        <f t="shared" si="23"/>
        <v>1098.30508474576</v>
      </c>
      <c r="O152" s="203">
        <f t="shared" si="24"/>
        <v>1166.94915254237</v>
      </c>
    </row>
    <row r="153" ht="26.4" spans="1:15">
      <c r="A153" s="192">
        <f>'Прайс основной'!H173</f>
        <v>4441</v>
      </c>
      <c r="B153">
        <v>1.18</v>
      </c>
      <c r="C153" s="192">
        <f t="shared" si="25"/>
        <v>3763.5593220339</v>
      </c>
      <c r="E153" s="196">
        <f t="shared" si="21"/>
        <v>4516.27118644068</v>
      </c>
      <c r="F153" s="167" t="s">
        <v>314</v>
      </c>
      <c r="I153" s="167" t="s">
        <v>317</v>
      </c>
      <c r="L153" s="205">
        <v>4516.27118644068</v>
      </c>
      <c r="M153" s="203">
        <f t="shared" si="22"/>
        <v>3387.20338983051</v>
      </c>
      <c r="N153" s="203">
        <f t="shared" si="23"/>
        <v>3613.01694915254</v>
      </c>
      <c r="O153" s="203">
        <f t="shared" si="24"/>
        <v>3838.83050847458</v>
      </c>
    </row>
    <row r="154" spans="1:15">
      <c r="A154" s="192">
        <f>'Прайс основной'!H174</f>
        <v>1016</v>
      </c>
      <c r="B154">
        <v>1.18</v>
      </c>
      <c r="C154" s="192">
        <f t="shared" si="25"/>
        <v>861.016949152542</v>
      </c>
      <c r="E154" s="196">
        <f t="shared" si="21"/>
        <v>1033.22033898305</v>
      </c>
      <c r="F154" s="199" t="s">
        <v>314</v>
      </c>
      <c r="I154" s="169" t="s">
        <v>318</v>
      </c>
      <c r="L154" s="205">
        <v>1033.22033898305</v>
      </c>
      <c r="M154" s="203">
        <f t="shared" si="22"/>
        <v>774.915254237288</v>
      </c>
      <c r="N154" s="203">
        <f t="shared" si="23"/>
        <v>826.576271186441</v>
      </c>
      <c r="O154" s="203">
        <f t="shared" si="24"/>
        <v>878.237288135593</v>
      </c>
    </row>
    <row r="155" spans="1:15">
      <c r="A155" s="192">
        <f>'Прайс основной'!H175</f>
        <v>2128</v>
      </c>
      <c r="B155">
        <v>1.18</v>
      </c>
      <c r="C155" s="192">
        <f t="shared" si="25"/>
        <v>1803.38983050847</v>
      </c>
      <c r="E155" s="196">
        <f t="shared" si="21"/>
        <v>2164.06779661017</v>
      </c>
      <c r="F155" s="167" t="s">
        <v>314</v>
      </c>
      <c r="I155" s="167" t="s">
        <v>320</v>
      </c>
      <c r="L155" s="205">
        <v>2164.06779661017</v>
      </c>
      <c r="M155" s="203">
        <f t="shared" si="22"/>
        <v>1623.05084745763</v>
      </c>
      <c r="N155" s="203">
        <f t="shared" si="23"/>
        <v>1731.25423728814</v>
      </c>
      <c r="O155" s="203">
        <f t="shared" si="24"/>
        <v>1839.45762711864</v>
      </c>
    </row>
    <row r="156" spans="1:15">
      <c r="A156" s="192">
        <f>'Прайс основной'!H176</f>
        <v>1238</v>
      </c>
      <c r="B156">
        <v>1.18</v>
      </c>
      <c r="C156" s="192">
        <f t="shared" si="25"/>
        <v>1049.15254237288</v>
      </c>
      <c r="E156" s="196">
        <f t="shared" si="21"/>
        <v>1258.98305084746</v>
      </c>
      <c r="F156" s="167" t="s">
        <v>321</v>
      </c>
      <c r="I156" s="167" t="s">
        <v>322</v>
      </c>
      <c r="L156" s="205">
        <v>1258.98305084746</v>
      </c>
      <c r="M156" s="203">
        <f t="shared" si="22"/>
        <v>944.237288135593</v>
      </c>
      <c r="N156" s="203">
        <f t="shared" si="23"/>
        <v>1007.18644067797</v>
      </c>
      <c r="O156" s="203">
        <f t="shared" si="24"/>
        <v>1070.13559322034</v>
      </c>
    </row>
    <row r="157" spans="1:15">
      <c r="A157" s="192">
        <f>'Прайс основной'!H177</f>
        <v>3518</v>
      </c>
      <c r="B157">
        <v>1.18</v>
      </c>
      <c r="C157" s="192">
        <f t="shared" si="25"/>
        <v>2981.35593220339</v>
      </c>
      <c r="E157" s="196">
        <f t="shared" si="21"/>
        <v>3577.62711864407</v>
      </c>
      <c r="F157" s="199" t="s">
        <v>323</v>
      </c>
      <c r="I157" s="167" t="s">
        <v>67</v>
      </c>
      <c r="L157" s="205">
        <v>3577.62711864407</v>
      </c>
      <c r="M157" s="203">
        <f t="shared" si="22"/>
        <v>2683.22033898305</v>
      </c>
      <c r="N157" s="203">
        <f t="shared" si="23"/>
        <v>2862.10169491525</v>
      </c>
      <c r="O157" s="203">
        <f t="shared" si="24"/>
        <v>3040.98305084746</v>
      </c>
    </row>
    <row r="158" spans="1:15">
      <c r="A158" s="192">
        <f>'Прайс основной'!H178</f>
        <v>1175</v>
      </c>
      <c r="B158">
        <v>1.18</v>
      </c>
      <c r="C158" s="192">
        <f t="shared" si="25"/>
        <v>995.762711864407</v>
      </c>
      <c r="E158" s="196">
        <f t="shared" si="21"/>
        <v>1194.91525423729</v>
      </c>
      <c r="F158" s="197" t="s">
        <v>323</v>
      </c>
      <c r="I158" s="167" t="s">
        <v>325</v>
      </c>
      <c r="L158" s="205">
        <v>1194.91525423729</v>
      </c>
      <c r="M158" s="203">
        <f t="shared" si="22"/>
        <v>896.186440677966</v>
      </c>
      <c r="N158" s="203">
        <f t="shared" si="23"/>
        <v>955.932203389831</v>
      </c>
      <c r="O158" s="203">
        <f t="shared" si="24"/>
        <v>1015.67796610169</v>
      </c>
    </row>
    <row r="159" spans="1:15">
      <c r="A159" s="192">
        <f>'Прайс основной'!H179</f>
        <v>1175</v>
      </c>
      <c r="B159">
        <v>1.18</v>
      </c>
      <c r="C159" s="192">
        <f t="shared" si="25"/>
        <v>995.762711864407</v>
      </c>
      <c r="E159" s="196">
        <f t="shared" si="21"/>
        <v>1194.91525423729</v>
      </c>
      <c r="F159" s="197" t="s">
        <v>323</v>
      </c>
      <c r="I159" s="167" t="s">
        <v>326</v>
      </c>
      <c r="L159" s="205">
        <v>1194.91525423729</v>
      </c>
      <c r="M159" s="203">
        <f t="shared" si="22"/>
        <v>896.186440677966</v>
      </c>
      <c r="N159" s="203">
        <f t="shared" si="23"/>
        <v>955.932203389831</v>
      </c>
      <c r="O159" s="203">
        <f t="shared" si="24"/>
        <v>1015.67796610169</v>
      </c>
    </row>
    <row r="160" spans="1:15">
      <c r="A160" s="192">
        <f>'Прайс основной'!H180</f>
        <v>1535</v>
      </c>
      <c r="B160">
        <v>1.18</v>
      </c>
      <c r="C160" s="192">
        <f t="shared" si="25"/>
        <v>1300.84745762712</v>
      </c>
      <c r="E160" s="196">
        <f t="shared" si="21"/>
        <v>1561.01694915254</v>
      </c>
      <c r="F160" s="199" t="s">
        <v>323</v>
      </c>
      <c r="I160" s="167" t="s">
        <v>327</v>
      </c>
      <c r="L160" s="205">
        <v>1561.01694915254</v>
      </c>
      <c r="M160" s="203">
        <f t="shared" si="22"/>
        <v>1170.76271186441</v>
      </c>
      <c r="N160" s="203">
        <f t="shared" si="23"/>
        <v>1248.81355932203</v>
      </c>
      <c r="O160" s="203">
        <f t="shared" si="24"/>
        <v>1326.86440677966</v>
      </c>
    </row>
    <row r="161" spans="1:15">
      <c r="A161" s="192">
        <f>'Прайс основной'!H181</f>
        <v>3255</v>
      </c>
      <c r="B161">
        <v>1.18</v>
      </c>
      <c r="C161" s="192">
        <f t="shared" si="25"/>
        <v>2758.47457627119</v>
      </c>
      <c r="E161" s="196">
        <f t="shared" si="21"/>
        <v>3310.16949152542</v>
      </c>
      <c r="F161" s="199" t="s">
        <v>323</v>
      </c>
      <c r="I161" s="167" t="s">
        <v>327</v>
      </c>
      <c r="L161" s="205">
        <v>3310.16949152542</v>
      </c>
      <c r="M161" s="203">
        <f t="shared" si="22"/>
        <v>2482.62711864407</v>
      </c>
      <c r="N161" s="203">
        <f t="shared" si="23"/>
        <v>2648.13559322034</v>
      </c>
      <c r="O161" s="203">
        <f t="shared" si="24"/>
        <v>2813.64406779661</v>
      </c>
    </row>
    <row r="162" spans="1:15">
      <c r="A162" s="192">
        <f>'Прайс основной'!H182</f>
        <v>3905</v>
      </c>
      <c r="B162">
        <v>1.18</v>
      </c>
      <c r="C162" s="192">
        <f t="shared" si="25"/>
        <v>3309.32203389831</v>
      </c>
      <c r="E162" s="196">
        <f t="shared" si="21"/>
        <v>3971.18644067797</v>
      </c>
      <c r="F162" s="199" t="s">
        <v>323</v>
      </c>
      <c r="I162" s="167" t="s">
        <v>69</v>
      </c>
      <c r="L162" s="205">
        <v>3971.18644067797</v>
      </c>
      <c r="M162" s="203">
        <f t="shared" si="22"/>
        <v>2978.38983050847</v>
      </c>
      <c r="N162" s="203">
        <f t="shared" si="23"/>
        <v>3176.94915254237</v>
      </c>
      <c r="O162" s="203">
        <f t="shared" si="24"/>
        <v>3375.50847457627</v>
      </c>
    </row>
    <row r="163" spans="1:15">
      <c r="A163" s="192">
        <f>'Прайс основной'!H183</f>
        <v>1171</v>
      </c>
      <c r="B163">
        <v>1.18</v>
      </c>
      <c r="C163" s="192">
        <f t="shared" si="25"/>
        <v>992.372881355932</v>
      </c>
      <c r="E163" s="196">
        <f t="shared" si="21"/>
        <v>1190.84745762712</v>
      </c>
      <c r="F163" s="197" t="s">
        <v>323</v>
      </c>
      <c r="I163" s="167" t="s">
        <v>329</v>
      </c>
      <c r="L163" s="205">
        <v>1190.84745762712</v>
      </c>
      <c r="M163" s="203">
        <f t="shared" si="22"/>
        <v>893.135593220339</v>
      </c>
      <c r="N163" s="203">
        <f t="shared" si="23"/>
        <v>952.677966101695</v>
      </c>
      <c r="O163" s="203">
        <f t="shared" si="24"/>
        <v>1012.22033898305</v>
      </c>
    </row>
    <row r="164" spans="1:15">
      <c r="A164" s="192">
        <f>'Прайс основной'!H184</f>
        <v>3933</v>
      </c>
      <c r="B164">
        <v>1.18</v>
      </c>
      <c r="C164" s="192">
        <f t="shared" si="25"/>
        <v>3333.05084745763</v>
      </c>
      <c r="E164" s="196">
        <f t="shared" ref="E164:E174" si="26">C164*1.2</f>
        <v>3999.66101694915</v>
      </c>
      <c r="F164" s="199" t="s">
        <v>323</v>
      </c>
      <c r="I164" s="167" t="s">
        <v>330</v>
      </c>
      <c r="L164" s="205">
        <v>3999.66101694915</v>
      </c>
      <c r="M164" s="203">
        <f t="shared" ref="M164:M173" si="27">E164*0.75</f>
        <v>2999.74576271186</v>
      </c>
      <c r="N164" s="203">
        <f t="shared" ref="N164:N174" si="28">E164*0.8</f>
        <v>3199.72881355932</v>
      </c>
      <c r="O164" s="203">
        <f t="shared" ref="O164:O174" si="29">E164*0.85</f>
        <v>3399.71186440678</v>
      </c>
    </row>
    <row r="165" spans="1:15">
      <c r="A165" s="192">
        <f>'Прайс основной'!H185</f>
        <v>1535</v>
      </c>
      <c r="B165">
        <v>1.18</v>
      </c>
      <c r="C165" s="192">
        <f t="shared" si="25"/>
        <v>1300.84745762712</v>
      </c>
      <c r="E165" s="196">
        <f t="shared" si="26"/>
        <v>1561.01694915254</v>
      </c>
      <c r="F165" s="199" t="s">
        <v>323</v>
      </c>
      <c r="I165" s="167" t="s">
        <v>332</v>
      </c>
      <c r="L165" s="205">
        <v>1561.01694915254</v>
      </c>
      <c r="M165" s="203">
        <f t="shared" si="27"/>
        <v>1170.76271186441</v>
      </c>
      <c r="N165" s="203">
        <f t="shared" si="28"/>
        <v>1248.81355932203</v>
      </c>
      <c r="O165" s="203">
        <f t="shared" si="29"/>
        <v>1326.86440677966</v>
      </c>
    </row>
    <row r="166" spans="1:15">
      <c r="A166" s="192">
        <f>'Прайс основной'!H186</f>
        <v>3360</v>
      </c>
      <c r="B166">
        <v>1.18</v>
      </c>
      <c r="C166" s="192">
        <f t="shared" si="25"/>
        <v>2847.45762711864</v>
      </c>
      <c r="E166" s="196">
        <f t="shared" si="26"/>
        <v>3416.94915254237</v>
      </c>
      <c r="F166" s="199" t="s">
        <v>323</v>
      </c>
      <c r="I166" s="167" t="s">
        <v>332</v>
      </c>
      <c r="L166" s="205">
        <v>3416.94915254237</v>
      </c>
      <c r="M166" s="203">
        <f t="shared" si="27"/>
        <v>2562.71186440678</v>
      </c>
      <c r="N166" s="203">
        <f t="shared" si="28"/>
        <v>2733.5593220339</v>
      </c>
      <c r="O166" s="203">
        <f t="shared" si="29"/>
        <v>2904.40677966102</v>
      </c>
    </row>
    <row r="167" spans="1:15">
      <c r="A167" s="192">
        <f>'Прайс основной'!H187</f>
        <v>3413</v>
      </c>
      <c r="B167">
        <v>1.18</v>
      </c>
      <c r="C167" s="192">
        <f t="shared" si="25"/>
        <v>2892.37288135593</v>
      </c>
      <c r="E167" s="196">
        <f t="shared" si="26"/>
        <v>3470.84745762712</v>
      </c>
      <c r="F167" s="199" t="s">
        <v>323</v>
      </c>
      <c r="I167" s="167" t="s">
        <v>73</v>
      </c>
      <c r="L167" s="205">
        <v>3470.84745762712</v>
      </c>
      <c r="M167" s="203">
        <f t="shared" si="27"/>
        <v>2603.13559322034</v>
      </c>
      <c r="N167" s="203">
        <f t="shared" si="28"/>
        <v>2776.6779661017</v>
      </c>
      <c r="O167" s="203">
        <f t="shared" si="29"/>
        <v>2950.22033898305</v>
      </c>
    </row>
    <row r="168" spans="1:15">
      <c r="A168" s="192">
        <f>'Прайс основной'!H188</f>
        <v>4148</v>
      </c>
      <c r="B168">
        <v>1.18</v>
      </c>
      <c r="C168" s="192">
        <f t="shared" si="25"/>
        <v>3515.25423728814</v>
      </c>
      <c r="E168" s="196">
        <f t="shared" si="26"/>
        <v>4218.30508474576</v>
      </c>
      <c r="F168" s="199" t="s">
        <v>323</v>
      </c>
      <c r="I168" s="167" t="s">
        <v>333</v>
      </c>
      <c r="L168" s="205">
        <v>4218.30508474576</v>
      </c>
      <c r="M168" s="203">
        <f t="shared" si="27"/>
        <v>3163.72881355932</v>
      </c>
      <c r="N168" s="203">
        <f t="shared" si="28"/>
        <v>3374.64406779661</v>
      </c>
      <c r="O168" s="203">
        <f t="shared" si="29"/>
        <v>3585.5593220339</v>
      </c>
    </row>
    <row r="169" spans="1:15">
      <c r="A169" s="192">
        <f>'Прайс основной'!H189</f>
        <v>4069</v>
      </c>
      <c r="B169">
        <v>1.18</v>
      </c>
      <c r="C169" s="192">
        <f t="shared" si="25"/>
        <v>3448.30508474576</v>
      </c>
      <c r="E169" s="196">
        <f t="shared" si="26"/>
        <v>4137.96610169492</v>
      </c>
      <c r="F169" s="199" t="s">
        <v>323</v>
      </c>
      <c r="I169" s="167" t="s">
        <v>74</v>
      </c>
      <c r="L169" s="205">
        <v>4137.96610169492</v>
      </c>
      <c r="M169" s="203">
        <f t="shared" si="27"/>
        <v>3103.47457627119</v>
      </c>
      <c r="N169" s="203">
        <f t="shared" si="28"/>
        <v>3310.37288135593</v>
      </c>
      <c r="O169" s="203">
        <f t="shared" si="29"/>
        <v>3517.27118644068</v>
      </c>
    </row>
    <row r="170" spans="1:15">
      <c r="A170" s="192">
        <f>'Прайс основной'!H190</f>
        <v>3182</v>
      </c>
      <c r="B170">
        <v>1.18</v>
      </c>
      <c r="C170" s="192">
        <f t="shared" si="25"/>
        <v>2696.61016949153</v>
      </c>
      <c r="E170" s="196">
        <f t="shared" si="26"/>
        <v>3235.93220338983</v>
      </c>
      <c r="F170" s="199" t="s">
        <v>323</v>
      </c>
      <c r="I170" s="167" t="s">
        <v>76</v>
      </c>
      <c r="L170" s="205">
        <v>3235.93220338983</v>
      </c>
      <c r="M170" s="203">
        <f t="shared" si="27"/>
        <v>2426.94915254237</v>
      </c>
      <c r="N170" s="203">
        <f t="shared" si="28"/>
        <v>2588.74576271186</v>
      </c>
      <c r="O170" s="203">
        <f t="shared" si="29"/>
        <v>2750.54237288136</v>
      </c>
    </row>
    <row r="171" spans="1:15">
      <c r="A171" s="192">
        <f>'Прайс основной'!H191</f>
        <v>1542</v>
      </c>
      <c r="B171">
        <v>1.18</v>
      </c>
      <c r="C171" s="192">
        <f t="shared" si="25"/>
        <v>1306.77966101695</v>
      </c>
      <c r="E171" s="196">
        <f t="shared" si="26"/>
        <v>1568.13559322034</v>
      </c>
      <c r="F171" s="199" t="s">
        <v>323</v>
      </c>
      <c r="I171" s="167" t="s">
        <v>334</v>
      </c>
      <c r="L171" s="205">
        <v>1568.13559322034</v>
      </c>
      <c r="M171" s="203">
        <f t="shared" si="27"/>
        <v>1176.10169491525</v>
      </c>
      <c r="N171" s="203">
        <f t="shared" si="28"/>
        <v>1254.50847457627</v>
      </c>
      <c r="O171" s="203">
        <f t="shared" si="29"/>
        <v>1332.91525423729</v>
      </c>
    </row>
    <row r="172" spans="1:15">
      <c r="A172" s="192">
        <f>'Прайс основной'!H192</f>
        <v>3675</v>
      </c>
      <c r="B172">
        <v>1.18</v>
      </c>
      <c r="C172" s="192">
        <f t="shared" si="25"/>
        <v>3114.40677966102</v>
      </c>
      <c r="E172" s="196">
        <f t="shared" si="26"/>
        <v>3737.28813559322</v>
      </c>
      <c r="F172" s="199" t="s">
        <v>323</v>
      </c>
      <c r="I172" s="167" t="s">
        <v>77</v>
      </c>
      <c r="L172" s="205">
        <v>3737.28813559322</v>
      </c>
      <c r="M172" s="203">
        <f t="shared" si="27"/>
        <v>2802.96610169492</v>
      </c>
      <c r="N172" s="203">
        <f t="shared" si="28"/>
        <v>2989.83050847458</v>
      </c>
      <c r="O172" s="203">
        <f t="shared" si="29"/>
        <v>3176.69491525424</v>
      </c>
    </row>
    <row r="173" spans="1:15">
      <c r="A173" s="192">
        <f>'Прайс основной'!H193</f>
        <v>3740</v>
      </c>
      <c r="B173">
        <v>1.18</v>
      </c>
      <c r="C173" s="192">
        <f t="shared" si="25"/>
        <v>3169.49152542373</v>
      </c>
      <c r="E173" s="196">
        <f t="shared" si="26"/>
        <v>3803.38983050847</v>
      </c>
      <c r="F173" s="199" t="s">
        <v>323</v>
      </c>
      <c r="I173" s="167" t="s">
        <v>335</v>
      </c>
      <c r="L173" s="205">
        <v>3803.38983050847</v>
      </c>
      <c r="M173" s="203">
        <f t="shared" si="27"/>
        <v>2852.54237288136</v>
      </c>
      <c r="N173" s="203">
        <f t="shared" si="28"/>
        <v>3042.71186440678</v>
      </c>
      <c r="O173" s="203">
        <f t="shared" si="29"/>
        <v>3232.8813559322</v>
      </c>
    </row>
    <row r="174" spans="1:15">
      <c r="A174" s="192">
        <f>'Прайс основной'!H194</f>
        <v>3308</v>
      </c>
      <c r="B174">
        <v>1.18</v>
      </c>
      <c r="C174" s="192">
        <f t="shared" si="25"/>
        <v>2803.38983050847</v>
      </c>
      <c r="E174" s="196">
        <f t="shared" si="26"/>
        <v>3364.06779661017</v>
      </c>
      <c r="F174" s="207" t="s">
        <v>323</v>
      </c>
      <c r="I174" s="210" t="s">
        <v>79</v>
      </c>
      <c r="L174" s="205">
        <v>3364.06779661017</v>
      </c>
      <c r="M174" s="203">
        <f>E174*0.65</f>
        <v>2186.64406779661</v>
      </c>
      <c r="N174" s="203">
        <f t="shared" si="28"/>
        <v>2691.25423728814</v>
      </c>
      <c r="O174" s="203">
        <f t="shared" si="29"/>
        <v>2859.45762711864</v>
      </c>
    </row>
    <row r="175" spans="5:15">
      <c r="E175" s="208"/>
      <c r="F175" s="209"/>
      <c r="M175" s="211"/>
      <c r="N175" s="212"/>
      <c r="O175" s="213"/>
    </row>
    <row r="176" spans="5:15">
      <c r="E176" s="208"/>
      <c r="F176" s="209"/>
      <c r="M176" s="211"/>
      <c r="N176" s="212"/>
      <c r="O176" s="213"/>
    </row>
    <row r="177" spans="5:15">
      <c r="E177" s="208"/>
      <c r="F177" s="209"/>
      <c r="M177" s="211"/>
      <c r="N177" s="212"/>
      <c r="O177" s="213"/>
    </row>
    <row r="178" spans="5:15">
      <c r="E178" s="208"/>
      <c r="F178" s="209"/>
      <c r="M178" s="211"/>
      <c r="N178" s="212"/>
      <c r="O178" s="213"/>
    </row>
    <row r="179" spans="5:15">
      <c r="E179" s="208"/>
      <c r="F179" s="209"/>
      <c r="M179" s="211"/>
      <c r="N179" s="212"/>
      <c r="O179" s="213"/>
    </row>
    <row r="180" spans="5:15">
      <c r="E180" s="208"/>
      <c r="F180" s="209"/>
      <c r="M180" s="211"/>
      <c r="N180" s="212"/>
      <c r="O180" s="213"/>
    </row>
    <row r="181" spans="5:15">
      <c r="E181" s="208"/>
      <c r="F181" s="209"/>
      <c r="M181" s="211"/>
      <c r="N181" s="212"/>
      <c r="O181" s="213"/>
    </row>
    <row r="182" spans="5:15">
      <c r="E182" s="208"/>
      <c r="F182" s="209"/>
      <c r="M182" s="211"/>
      <c r="N182" s="212"/>
      <c r="O182" s="213"/>
    </row>
    <row r="183" spans="5:15">
      <c r="E183" s="208"/>
      <c r="F183" s="209"/>
      <c r="M183" s="211"/>
      <c r="N183" s="212"/>
      <c r="O183" s="213"/>
    </row>
    <row r="184" spans="5:15">
      <c r="E184" s="208"/>
      <c r="F184" s="209"/>
      <c r="M184" s="211"/>
      <c r="N184" s="212"/>
      <c r="O184" s="213"/>
    </row>
    <row r="185" spans="5:15">
      <c r="E185" s="208"/>
      <c r="F185" s="209"/>
      <c r="M185" s="211"/>
      <c r="N185" s="212"/>
      <c r="O185" s="213"/>
    </row>
    <row r="186" spans="5:15">
      <c r="E186" s="208"/>
      <c r="F186" s="209"/>
      <c r="M186" s="211"/>
      <c r="N186" s="212"/>
      <c r="O186" s="213"/>
    </row>
    <row r="187" spans="5:15">
      <c r="E187" s="208"/>
      <c r="F187" s="209"/>
      <c r="M187" s="211"/>
      <c r="N187" s="212"/>
      <c r="O187" s="213"/>
    </row>
    <row r="188" spans="5:15">
      <c r="E188" s="208"/>
      <c r="F188" s="209"/>
      <c r="M188" s="211"/>
      <c r="N188" s="212"/>
      <c r="O188" s="213"/>
    </row>
  </sheetData>
  <protectedRanges>
    <protectedRange algorithmName="SHA-512" hashValue="M3uf1unHyZHWfWPnHu/2Fb70Ouk8e4MtfgAVUobh8bF3OrYnqjly5FPczTwTWVhToYMj0xmdiRSisDjQnCmyBw==" saltValue="gq2af26hJe36le7slXfyZQ==" spinCount="100000" sqref="I123 I113 I27 I70:I89 I92:I98 I100:I102 I104:I108 I111 I120 I146:I150 I152:I153 I155 I51:I67 I115:I117 I125:I139 I143:I144 I4:I24 I36:I48 I29:I34" name="Диапазон1"/>
    <protectedRange algorithmName="SHA-512" hashValue="M3uf1unHyZHWfWPnHu/2Fb70Ouk8e4MtfgAVUobh8bF3OrYnqjly5FPczTwTWVhToYMj0xmdiRSisDjQnCmyBw==" saltValue="gq2af26hJe36le7slXfyZQ==" spinCount="100000" sqref="I112" name="Диапазон1_10"/>
    <protectedRange algorithmName="SHA-512" hashValue="M3uf1unHyZHWfWPnHu/2Fb70Ouk8e4MtfgAVUobh8bF3OrYnqjly5FPczTwTWVhToYMj0xmdiRSisDjQnCmyBw==" saltValue="gq2af26hJe36le7slXfyZQ==" spinCount="100000" sqref="I121" name="Диапазон1_13"/>
    <protectedRange algorithmName="SHA-512" hashValue="M3uf1unHyZHWfWPnHu/2Fb70Ouk8e4MtfgAVUobh8bF3OrYnqjly5FPczTwTWVhToYMj0xmdiRSisDjQnCmyBw==" saltValue="gq2af26hJe36le7slXfyZQ==" spinCount="100000" sqref="I114" name="Диапазон1_8"/>
    <protectedRange algorithmName="SHA-512" hashValue="M3uf1unHyZHWfWPnHu/2Fb70Ouk8e4MtfgAVUobh8bF3OrYnqjly5FPczTwTWVhToYMj0xmdiRSisDjQnCmyBw==" saltValue="gq2af26hJe36le7slXfyZQ==" spinCount="100000" sqref="I119" name="Диапазон1_10_1"/>
    <protectedRange algorithmName="SHA-512" hashValue="M3uf1unHyZHWfWPnHu/2Fb70Ouk8e4MtfgAVUobh8bF3OrYnqjly5FPczTwTWVhToYMj0xmdiRSisDjQnCmyBw==" saltValue="gq2af26hJe36le7slXfyZQ==" spinCount="100000" sqref="I170" name="Диапазон1_21"/>
    <protectedRange algorithmName="SHA-512" hashValue="M3uf1unHyZHWfWPnHu/2Fb70Ouk8e4MtfgAVUobh8bF3OrYnqjly5FPczTwTWVhToYMj0xmdiRSisDjQnCmyBw==" saltValue="gq2af26hJe36le7slXfyZQ==" spinCount="100000" sqref="F4:F155" name="Диапазон1_2"/>
    <protectedRange algorithmName="SHA-512" hashValue="M3uf1unHyZHWfWPnHu/2Fb70Ouk8e4MtfgAVUobh8bF3OrYnqjly5FPczTwTWVhToYMj0xmdiRSisDjQnCmyBw==" saltValue="gq2af26hJe36le7slXfyZQ==" spinCount="100000" sqref="E2:K2" name="Диапазон1_1"/>
    <protectedRange algorithmName="SHA-512" hashValue="M3uf1unHyZHWfWPnHu/2Fb70Ouk8e4MtfgAVUobh8bF3OrYnqjly5FPczTwTWVhToYMj0xmdiRSisDjQnCmyBw==" saltValue="gq2af26hJe36le7slXfyZQ==" spinCount="100000" sqref="F175:F188" name="Диапазон1_3"/>
  </protectedRanges>
  <conditionalFormatting sqref="E2;J2:K2">
    <cfRule type="cellIs" dxfId="9" priority="1" operator="equal">
      <formula>0</formula>
    </cfRule>
  </conditionalFormatting>
  <pageMargins left="0.7" right="0.7" top="0.75" bottom="0.75" header="0.3" footer="0.3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640"/>
  <sheetViews>
    <sheetView topLeftCell="A16" workbookViewId="0">
      <selection activeCell="B1" sqref="B1:D1"/>
    </sheetView>
  </sheetViews>
  <sheetFormatPr defaultColWidth="9" defaultRowHeight="14.4"/>
  <cols>
    <col min="1" max="1" width="29" customWidth="1"/>
    <col min="2" max="2" width="15" customWidth="1"/>
    <col min="3" max="3" width="12.4444444444444" customWidth="1"/>
    <col min="4" max="7" width="16.5555555555556" customWidth="1"/>
    <col min="8" max="16" width="9.44444444444444" customWidth="1"/>
  </cols>
  <sheetData>
    <row r="1" ht="66.6" customHeight="1" spans="2:24">
      <c r="B1" s="3" t="s">
        <v>0</v>
      </c>
      <c r="C1" s="3"/>
      <c r="D1" s="3"/>
      <c r="E1" s="4"/>
      <c r="F1" s="4"/>
      <c r="G1" s="153" t="s">
        <v>192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5" customHeight="1" spans="1:24">
      <c r="A2" s="154"/>
      <c r="B2" s="154"/>
      <c r="C2" s="154"/>
      <c r="D2" s="7"/>
      <c r="E2" s="4"/>
      <c r="F2" s="4"/>
      <c r="G2" s="303" t="s">
        <v>193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ht="16.35" customHeight="1" spans="1:24">
      <c r="A3" s="156" t="s">
        <v>340</v>
      </c>
      <c r="B3" s="157" t="s">
        <v>8</v>
      </c>
      <c r="C3" s="158"/>
      <c r="D3" s="159" t="s">
        <v>341</v>
      </c>
      <c r="E3" s="159"/>
      <c r="F3" s="159"/>
      <c r="G3" s="159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ht="15.6" customHeight="1" spans="1:24">
      <c r="A4" s="160"/>
      <c r="B4" s="161"/>
      <c r="C4" s="162"/>
      <c r="D4" s="159" t="s">
        <v>342</v>
      </c>
      <c r="E4" s="163" t="s">
        <v>343</v>
      </c>
      <c r="F4" s="159" t="s">
        <v>344</v>
      </c>
      <c r="G4" s="159" t="s">
        <v>345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>
      <c r="A5" s="164" t="s">
        <v>244</v>
      </c>
      <c r="B5" s="165">
        <v>100000</v>
      </c>
      <c r="C5" s="164" t="s">
        <v>17</v>
      </c>
      <c r="D5" s="166">
        <v>5609</v>
      </c>
      <c r="E5" s="166">
        <v>6170</v>
      </c>
      <c r="F5" s="166">
        <v>7012</v>
      </c>
      <c r="G5" s="166">
        <v>7573</v>
      </c>
      <c r="H5" s="1">
        <v>1.18</v>
      </c>
      <c r="I5" s="187">
        <f>D5/H5</f>
        <v>4753.38983050847</v>
      </c>
      <c r="J5" s="187">
        <f>E5/H5</f>
        <v>5228.81355932203</v>
      </c>
      <c r="K5" s="187">
        <f>F5/H5</f>
        <v>5942.37288135593</v>
      </c>
      <c r="L5" s="187">
        <f>G5/H5</f>
        <v>6417.79661016949</v>
      </c>
      <c r="M5" s="187">
        <f>I5*1.2</f>
        <v>5704.06779661017</v>
      </c>
      <c r="N5" s="187">
        <f>J5*1.2</f>
        <v>6274.57627118644</v>
      </c>
      <c r="O5" s="187">
        <f>K5*1.2</f>
        <v>7130.84745762712</v>
      </c>
      <c r="P5" s="187">
        <f>L5*1.2</f>
        <v>7701.35593220339</v>
      </c>
      <c r="Q5" s="1"/>
      <c r="R5" s="1"/>
      <c r="S5" s="1"/>
      <c r="T5" s="1"/>
      <c r="U5" s="1"/>
      <c r="V5" s="1"/>
      <c r="W5" s="1"/>
      <c r="X5" s="1"/>
    </row>
    <row r="6" spans="1:24">
      <c r="A6" s="167" t="s">
        <v>244</v>
      </c>
      <c r="B6" s="168">
        <v>500000</v>
      </c>
      <c r="C6" s="167" t="s">
        <v>17</v>
      </c>
      <c r="D6" s="166">
        <v>28038</v>
      </c>
      <c r="E6" s="166">
        <v>30842</v>
      </c>
      <c r="F6" s="166">
        <v>35048</v>
      </c>
      <c r="G6" s="166">
        <v>37852</v>
      </c>
      <c r="H6" s="1">
        <v>1.18</v>
      </c>
      <c r="I6" s="187">
        <f t="shared" ref="I6:I9" si="0">D6/H6</f>
        <v>23761.0169491525</v>
      </c>
      <c r="J6" s="187">
        <f t="shared" ref="J6:J32" si="1">E6/H6</f>
        <v>26137.2881355932</v>
      </c>
      <c r="K6" s="187">
        <f t="shared" ref="K6:K32" si="2">F6/H6</f>
        <v>29701.6949152542</v>
      </c>
      <c r="L6" s="187">
        <f t="shared" ref="L6:L32" si="3">G6/H6</f>
        <v>32077.9661016949</v>
      </c>
      <c r="M6" s="187">
        <f t="shared" ref="M6:M32" si="4">I6*1.2</f>
        <v>28513.2203389831</v>
      </c>
      <c r="N6" s="187">
        <f t="shared" ref="N6:N32" si="5">J6*1.2</f>
        <v>31364.7457627119</v>
      </c>
      <c r="O6" s="187">
        <f t="shared" ref="O6:O32" si="6">K6*1.2</f>
        <v>35642.0338983051</v>
      </c>
      <c r="P6" s="187">
        <f t="shared" ref="P6:P32" si="7">L6*1.2</f>
        <v>38493.5593220339</v>
      </c>
      <c r="Q6" s="1"/>
      <c r="R6" s="1"/>
      <c r="S6" s="1"/>
      <c r="T6" s="1"/>
      <c r="U6" s="1"/>
      <c r="V6" s="1"/>
      <c r="W6" s="1"/>
      <c r="X6" s="1"/>
    </row>
    <row r="7" spans="1:24">
      <c r="A7" s="169" t="s">
        <v>102</v>
      </c>
      <c r="B7" s="168">
        <v>500000</v>
      </c>
      <c r="C7" s="167" t="s">
        <v>17</v>
      </c>
      <c r="D7" s="166">
        <v>26619</v>
      </c>
      <c r="E7" s="166">
        <v>29281</v>
      </c>
      <c r="F7" s="166">
        <v>33274</v>
      </c>
      <c r="G7" s="166">
        <v>35936</v>
      </c>
      <c r="H7" s="1">
        <v>1.18</v>
      </c>
      <c r="I7" s="187">
        <f t="shared" si="0"/>
        <v>22558.4745762712</v>
      </c>
      <c r="J7" s="187">
        <f t="shared" si="1"/>
        <v>24814.406779661</v>
      </c>
      <c r="K7" s="187">
        <f t="shared" si="2"/>
        <v>28198.3050847458</v>
      </c>
      <c r="L7" s="187">
        <f t="shared" si="3"/>
        <v>30454.2372881356</v>
      </c>
      <c r="M7" s="187">
        <f t="shared" si="4"/>
        <v>27070.1694915254</v>
      </c>
      <c r="N7" s="187">
        <f t="shared" si="5"/>
        <v>29777.2881355932</v>
      </c>
      <c r="O7" s="187">
        <f t="shared" si="6"/>
        <v>33837.9661016949</v>
      </c>
      <c r="P7" s="187">
        <f t="shared" si="7"/>
        <v>36545.0847457627</v>
      </c>
      <c r="Q7" s="1"/>
      <c r="R7" s="1"/>
      <c r="S7" s="1"/>
      <c r="T7" s="1"/>
      <c r="U7" s="1"/>
      <c r="V7" s="1"/>
      <c r="W7" s="1"/>
      <c r="X7" s="1"/>
    </row>
    <row r="8" spans="1:24">
      <c r="A8" s="169" t="s">
        <v>102</v>
      </c>
      <c r="B8" s="168">
        <v>100000</v>
      </c>
      <c r="C8" s="167" t="s">
        <v>17</v>
      </c>
      <c r="D8" s="166">
        <v>5324</v>
      </c>
      <c r="E8" s="166">
        <v>5857</v>
      </c>
      <c r="F8" s="166">
        <v>6655</v>
      </c>
      <c r="G8" s="166">
        <v>7188</v>
      </c>
      <c r="H8" s="1">
        <v>1.18</v>
      </c>
      <c r="I8" s="187">
        <f t="shared" si="0"/>
        <v>4511.86440677966</v>
      </c>
      <c r="J8" s="187">
        <f t="shared" si="1"/>
        <v>4963.5593220339</v>
      </c>
      <c r="K8" s="187">
        <f t="shared" si="2"/>
        <v>5639.83050847458</v>
      </c>
      <c r="L8" s="187">
        <f t="shared" si="3"/>
        <v>6091.52542372881</v>
      </c>
      <c r="M8" s="187">
        <f t="shared" si="4"/>
        <v>5414.23728813559</v>
      </c>
      <c r="N8" s="187">
        <f t="shared" si="5"/>
        <v>5956.27118644068</v>
      </c>
      <c r="O8" s="187">
        <f t="shared" si="6"/>
        <v>6767.79661016949</v>
      </c>
      <c r="P8" s="187">
        <f t="shared" si="7"/>
        <v>7309.83050847458</v>
      </c>
      <c r="Q8" s="1"/>
      <c r="R8" s="1"/>
      <c r="S8" s="1"/>
      <c r="T8" s="1"/>
      <c r="U8" s="1"/>
      <c r="V8" s="1"/>
      <c r="W8" s="1"/>
      <c r="X8" s="1"/>
    </row>
    <row r="9" spans="1:24">
      <c r="A9" s="170" t="s">
        <v>108</v>
      </c>
      <c r="B9" s="168">
        <v>500000</v>
      </c>
      <c r="C9" s="167" t="s">
        <v>17</v>
      </c>
      <c r="D9" s="166">
        <v>26950</v>
      </c>
      <c r="E9" s="166">
        <v>29645</v>
      </c>
      <c r="F9" s="166">
        <v>33688</v>
      </c>
      <c r="G9" s="166">
        <v>36383</v>
      </c>
      <c r="H9" s="1">
        <v>1.18</v>
      </c>
      <c r="I9" s="187">
        <f t="shared" si="0"/>
        <v>22838.9830508475</v>
      </c>
      <c r="J9" s="187">
        <f t="shared" si="1"/>
        <v>25122.8813559322</v>
      </c>
      <c r="K9" s="187">
        <f t="shared" si="2"/>
        <v>28549.1525423729</v>
      </c>
      <c r="L9" s="187">
        <f t="shared" si="3"/>
        <v>30833.0508474576</v>
      </c>
      <c r="M9" s="187">
        <f t="shared" si="4"/>
        <v>27406.7796610169</v>
      </c>
      <c r="N9" s="187">
        <f t="shared" si="5"/>
        <v>30147.4576271186</v>
      </c>
      <c r="O9" s="187">
        <f t="shared" si="6"/>
        <v>34258.9830508475</v>
      </c>
      <c r="P9" s="187">
        <f t="shared" si="7"/>
        <v>36999.6610169492</v>
      </c>
      <c r="Q9" s="1"/>
      <c r="R9" s="1"/>
      <c r="S9" s="1"/>
      <c r="T9" s="1"/>
      <c r="U9" s="1"/>
      <c r="V9" s="1"/>
      <c r="W9" s="1"/>
      <c r="X9" s="1"/>
    </row>
    <row r="10" spans="1:24">
      <c r="A10" s="167" t="s">
        <v>246</v>
      </c>
      <c r="B10" s="168">
        <v>100000</v>
      </c>
      <c r="C10" s="167" t="s">
        <v>17</v>
      </c>
      <c r="D10" s="166">
        <v>6130</v>
      </c>
      <c r="E10" s="166">
        <v>6743</v>
      </c>
      <c r="F10" s="166">
        <v>7663</v>
      </c>
      <c r="G10" s="166">
        <v>8276</v>
      </c>
      <c r="H10" s="1">
        <v>1.18</v>
      </c>
      <c r="I10" s="187">
        <f t="shared" ref="I10:I32" si="8">D10/H10</f>
        <v>5194.91525423729</v>
      </c>
      <c r="J10" s="187">
        <f t="shared" si="1"/>
        <v>5714.40677966102</v>
      </c>
      <c r="K10" s="187">
        <f t="shared" si="2"/>
        <v>6494.06779661017</v>
      </c>
      <c r="L10" s="187">
        <f t="shared" si="3"/>
        <v>7013.5593220339</v>
      </c>
      <c r="M10" s="187">
        <f t="shared" si="4"/>
        <v>6233.89830508475</v>
      </c>
      <c r="N10" s="187">
        <f t="shared" si="5"/>
        <v>6857.28813559322</v>
      </c>
      <c r="O10" s="187">
        <f t="shared" si="6"/>
        <v>7792.8813559322</v>
      </c>
      <c r="P10" s="187">
        <f t="shared" si="7"/>
        <v>8416.27118644068</v>
      </c>
      <c r="Q10" s="1"/>
      <c r="R10" s="1"/>
      <c r="S10" s="1"/>
      <c r="T10" s="1"/>
      <c r="U10" s="1"/>
      <c r="V10" s="1"/>
      <c r="W10" s="1"/>
      <c r="X10" s="1"/>
    </row>
    <row r="11" spans="1:24">
      <c r="A11" s="167" t="s">
        <v>246</v>
      </c>
      <c r="B11" s="168">
        <v>500000</v>
      </c>
      <c r="C11" s="167" t="s">
        <v>17</v>
      </c>
      <c r="D11" s="166">
        <v>30646</v>
      </c>
      <c r="E11" s="166">
        <v>33711</v>
      </c>
      <c r="F11" s="166">
        <v>38308</v>
      </c>
      <c r="G11" s="166">
        <v>41373</v>
      </c>
      <c r="H11" s="1">
        <v>1.18</v>
      </c>
      <c r="I11" s="187">
        <f t="shared" si="8"/>
        <v>25971.186440678</v>
      </c>
      <c r="J11" s="187">
        <f t="shared" si="1"/>
        <v>28568.6440677966</v>
      </c>
      <c r="K11" s="187">
        <f t="shared" si="2"/>
        <v>32464.406779661</v>
      </c>
      <c r="L11" s="187">
        <f t="shared" si="3"/>
        <v>35061.8644067797</v>
      </c>
      <c r="M11" s="187">
        <f t="shared" si="4"/>
        <v>31165.4237288136</v>
      </c>
      <c r="N11" s="187">
        <f t="shared" si="5"/>
        <v>34282.3728813559</v>
      </c>
      <c r="O11" s="187">
        <f t="shared" si="6"/>
        <v>38957.2881355932</v>
      </c>
      <c r="P11" s="187">
        <f t="shared" si="7"/>
        <v>42074.2372881356</v>
      </c>
      <c r="Q11" s="1"/>
      <c r="R11" s="1"/>
      <c r="S11" s="1"/>
      <c r="T11" s="1"/>
      <c r="U11" s="1"/>
      <c r="V11" s="1"/>
      <c r="W11" s="1"/>
      <c r="X11" s="1"/>
    </row>
    <row r="12" ht="26.4" spans="1:24">
      <c r="A12" s="167" t="s">
        <v>109</v>
      </c>
      <c r="B12" s="168">
        <v>100000</v>
      </c>
      <c r="C12" s="167" t="s">
        <v>17</v>
      </c>
      <c r="D12" s="166">
        <v>5650</v>
      </c>
      <c r="E12" s="166">
        <v>6215</v>
      </c>
      <c r="F12" s="166">
        <v>7062.5</v>
      </c>
      <c r="G12" s="166">
        <v>7627.5</v>
      </c>
      <c r="H12" s="1">
        <v>1.18</v>
      </c>
      <c r="I12" s="187">
        <f t="shared" si="8"/>
        <v>4788.13559322034</v>
      </c>
      <c r="J12" s="187">
        <f t="shared" si="1"/>
        <v>5266.94915254237</v>
      </c>
      <c r="K12" s="187">
        <f t="shared" si="2"/>
        <v>5985.16949152542</v>
      </c>
      <c r="L12" s="187">
        <f t="shared" si="3"/>
        <v>6463.98305084746</v>
      </c>
      <c r="M12" s="187">
        <f t="shared" si="4"/>
        <v>5745.76271186441</v>
      </c>
      <c r="N12" s="187">
        <f t="shared" si="5"/>
        <v>6320.33898305085</v>
      </c>
      <c r="O12" s="187">
        <f t="shared" si="6"/>
        <v>7182.20338983051</v>
      </c>
      <c r="P12" s="187">
        <f t="shared" si="7"/>
        <v>7756.77966101695</v>
      </c>
      <c r="Q12" s="1"/>
      <c r="R12" s="1"/>
      <c r="S12" s="1"/>
      <c r="T12" s="1"/>
      <c r="U12" s="1"/>
      <c r="V12" s="1"/>
      <c r="W12" s="1"/>
      <c r="X12" s="1"/>
    </row>
    <row r="13" ht="26.4" spans="1:24">
      <c r="A13" s="167" t="s">
        <v>109</v>
      </c>
      <c r="B13" s="168">
        <v>500000</v>
      </c>
      <c r="C13" s="167" t="s">
        <v>17</v>
      </c>
      <c r="D13" s="166">
        <v>27750</v>
      </c>
      <c r="E13" s="166">
        <v>30525</v>
      </c>
      <c r="F13" s="166">
        <v>34687.5</v>
      </c>
      <c r="G13" s="166">
        <v>37462.5</v>
      </c>
      <c r="H13" s="1">
        <v>1.18</v>
      </c>
      <c r="I13" s="187">
        <f t="shared" si="8"/>
        <v>23516.9491525424</v>
      </c>
      <c r="J13" s="187">
        <f t="shared" si="1"/>
        <v>25868.6440677966</v>
      </c>
      <c r="K13" s="187">
        <f t="shared" si="2"/>
        <v>29396.186440678</v>
      </c>
      <c r="L13" s="187">
        <f t="shared" si="3"/>
        <v>31747.8813559322</v>
      </c>
      <c r="M13" s="187">
        <f t="shared" si="4"/>
        <v>28220.3389830508</v>
      </c>
      <c r="N13" s="187">
        <f t="shared" si="5"/>
        <v>31042.3728813559</v>
      </c>
      <c r="O13" s="187">
        <f t="shared" si="6"/>
        <v>35275.4237288136</v>
      </c>
      <c r="P13" s="187">
        <f t="shared" si="7"/>
        <v>38097.4576271186</v>
      </c>
      <c r="Q13" s="1"/>
      <c r="R13" s="1"/>
      <c r="S13" s="1"/>
      <c r="T13" s="1"/>
      <c r="U13" s="1"/>
      <c r="V13" s="1"/>
      <c r="W13" s="1"/>
      <c r="X13" s="1"/>
    </row>
    <row r="14" spans="1:24">
      <c r="A14" s="167" t="s">
        <v>247</v>
      </c>
      <c r="B14" s="168">
        <v>500000</v>
      </c>
      <c r="C14" s="167" t="s">
        <v>17</v>
      </c>
      <c r="D14" s="166">
        <v>27221</v>
      </c>
      <c r="E14" s="166">
        <v>29944</v>
      </c>
      <c r="F14" s="166">
        <v>34027</v>
      </c>
      <c r="G14" s="166">
        <v>36749</v>
      </c>
      <c r="H14" s="1">
        <v>1.18</v>
      </c>
      <c r="I14" s="187">
        <f t="shared" si="8"/>
        <v>23068.6440677966</v>
      </c>
      <c r="J14" s="187">
        <f t="shared" si="1"/>
        <v>25376.2711864407</v>
      </c>
      <c r="K14" s="187">
        <f t="shared" si="2"/>
        <v>28836.4406779661</v>
      </c>
      <c r="L14" s="187">
        <f t="shared" si="3"/>
        <v>31143.2203389831</v>
      </c>
      <c r="M14" s="187">
        <f t="shared" si="4"/>
        <v>27682.3728813559</v>
      </c>
      <c r="N14" s="187">
        <f t="shared" si="5"/>
        <v>30451.5254237288</v>
      </c>
      <c r="O14" s="187">
        <f t="shared" si="6"/>
        <v>34603.7288135593</v>
      </c>
      <c r="P14" s="187">
        <f t="shared" si="7"/>
        <v>37371.8644067797</v>
      </c>
      <c r="Q14" s="1"/>
      <c r="R14" s="1"/>
      <c r="S14" s="1"/>
      <c r="T14" s="1"/>
      <c r="U14" s="1"/>
      <c r="V14" s="1"/>
      <c r="W14" s="1"/>
      <c r="X14" s="1"/>
    </row>
    <row r="15" spans="1:24">
      <c r="A15" s="169" t="s">
        <v>247</v>
      </c>
      <c r="B15" s="168">
        <v>100000</v>
      </c>
      <c r="C15" s="167" t="s">
        <v>17</v>
      </c>
      <c r="D15" s="166">
        <v>4902</v>
      </c>
      <c r="E15" s="166">
        <v>5393</v>
      </c>
      <c r="F15" s="166">
        <v>6128</v>
      </c>
      <c r="G15" s="166">
        <v>6618</v>
      </c>
      <c r="H15" s="1">
        <v>1.18</v>
      </c>
      <c r="I15" s="187">
        <f t="shared" si="8"/>
        <v>4154.23728813559</v>
      </c>
      <c r="J15" s="187">
        <f t="shared" si="1"/>
        <v>4570.33898305085</v>
      </c>
      <c r="K15" s="187">
        <f t="shared" si="2"/>
        <v>5193.22033898305</v>
      </c>
      <c r="L15" s="187">
        <f t="shared" si="3"/>
        <v>5608.47457627119</v>
      </c>
      <c r="M15" s="187">
        <f t="shared" si="4"/>
        <v>4985.08474576271</v>
      </c>
      <c r="N15" s="187">
        <f t="shared" si="5"/>
        <v>5484.40677966102</v>
      </c>
      <c r="O15" s="187">
        <f t="shared" si="6"/>
        <v>6231.86440677966</v>
      </c>
      <c r="P15" s="187">
        <f t="shared" si="7"/>
        <v>6730.16949152542</v>
      </c>
      <c r="Q15" s="1"/>
      <c r="R15" s="1"/>
      <c r="S15" s="1"/>
      <c r="T15" s="1"/>
      <c r="U15" s="1"/>
      <c r="V15" s="1"/>
      <c r="W15" s="1"/>
      <c r="X15" s="1"/>
    </row>
    <row r="16" spans="1:24">
      <c r="A16" s="167" t="s">
        <v>110</v>
      </c>
      <c r="B16" s="168">
        <v>100000</v>
      </c>
      <c r="C16" s="167" t="s">
        <v>17</v>
      </c>
      <c r="D16" s="166">
        <v>6145</v>
      </c>
      <c r="E16" s="166">
        <v>6760</v>
      </c>
      <c r="F16" s="166">
        <v>7682</v>
      </c>
      <c r="G16" s="166">
        <v>8296</v>
      </c>
      <c r="H16" s="1">
        <v>1.18</v>
      </c>
      <c r="I16" s="187">
        <f t="shared" si="8"/>
        <v>5207.62711864407</v>
      </c>
      <c r="J16" s="187">
        <f t="shared" si="1"/>
        <v>5728.81355932203</v>
      </c>
      <c r="K16" s="187">
        <f t="shared" si="2"/>
        <v>6510.16949152542</v>
      </c>
      <c r="L16" s="187">
        <f t="shared" si="3"/>
        <v>7030.50847457627</v>
      </c>
      <c r="M16" s="187">
        <f t="shared" si="4"/>
        <v>6249.15254237288</v>
      </c>
      <c r="N16" s="187">
        <f t="shared" si="5"/>
        <v>6874.57627118644</v>
      </c>
      <c r="O16" s="187">
        <f t="shared" si="6"/>
        <v>7812.20338983051</v>
      </c>
      <c r="P16" s="187">
        <f t="shared" si="7"/>
        <v>8436.61016949153</v>
      </c>
      <c r="Q16" s="1"/>
      <c r="R16" s="1"/>
      <c r="S16" s="1"/>
      <c r="T16" s="1"/>
      <c r="U16" s="1"/>
      <c r="V16" s="1"/>
      <c r="W16" s="1"/>
      <c r="X16" s="1"/>
    </row>
    <row r="17" spans="1:24">
      <c r="A17" s="167" t="s">
        <v>110</v>
      </c>
      <c r="B17" s="168">
        <v>500000</v>
      </c>
      <c r="C17" s="167" t="s">
        <v>17</v>
      </c>
      <c r="D17" s="166">
        <v>30721</v>
      </c>
      <c r="E17" s="166">
        <v>33794</v>
      </c>
      <c r="F17" s="166">
        <v>38402</v>
      </c>
      <c r="G17" s="166">
        <v>41474</v>
      </c>
      <c r="H17" s="1">
        <v>1.18</v>
      </c>
      <c r="I17" s="187">
        <f t="shared" si="8"/>
        <v>26034.7457627119</v>
      </c>
      <c r="J17" s="187">
        <f t="shared" si="1"/>
        <v>28638.9830508475</v>
      </c>
      <c r="K17" s="187">
        <f t="shared" si="2"/>
        <v>32544.0677966102</v>
      </c>
      <c r="L17" s="187">
        <f t="shared" si="3"/>
        <v>35147.4576271186</v>
      </c>
      <c r="M17" s="187">
        <f t="shared" si="4"/>
        <v>31241.6949152542</v>
      </c>
      <c r="N17" s="187">
        <f t="shared" si="5"/>
        <v>34366.7796610169</v>
      </c>
      <c r="O17" s="187">
        <f t="shared" si="6"/>
        <v>39052.8813559322</v>
      </c>
      <c r="P17" s="187">
        <f t="shared" si="7"/>
        <v>42176.9491525424</v>
      </c>
      <c r="Q17" s="1"/>
      <c r="R17" s="1"/>
      <c r="S17" s="1"/>
      <c r="T17" s="1"/>
      <c r="U17" s="1"/>
      <c r="V17" s="1"/>
      <c r="W17" s="1"/>
      <c r="X17" s="1"/>
    </row>
    <row r="18" spans="1:24">
      <c r="A18" s="167" t="s">
        <v>111</v>
      </c>
      <c r="B18" s="168">
        <v>100000</v>
      </c>
      <c r="C18" s="167" t="s">
        <v>17</v>
      </c>
      <c r="D18" s="166">
        <v>6296</v>
      </c>
      <c r="E18" s="166">
        <v>6926</v>
      </c>
      <c r="F18" s="166">
        <v>7870</v>
      </c>
      <c r="G18" s="166">
        <v>8500</v>
      </c>
      <c r="H18" s="1">
        <v>1.18</v>
      </c>
      <c r="I18" s="187">
        <f t="shared" si="8"/>
        <v>5335.59322033898</v>
      </c>
      <c r="J18" s="187">
        <f t="shared" si="1"/>
        <v>5869.49152542373</v>
      </c>
      <c r="K18" s="187">
        <f t="shared" si="2"/>
        <v>6669.49152542373</v>
      </c>
      <c r="L18" s="187">
        <f t="shared" si="3"/>
        <v>7203.38983050847</v>
      </c>
      <c r="M18" s="187">
        <f t="shared" si="4"/>
        <v>6402.71186440678</v>
      </c>
      <c r="N18" s="187">
        <f t="shared" si="5"/>
        <v>7043.38983050847</v>
      </c>
      <c r="O18" s="187">
        <f t="shared" si="6"/>
        <v>8003.38983050847</v>
      </c>
      <c r="P18" s="187">
        <f t="shared" si="7"/>
        <v>8644.06779661017</v>
      </c>
      <c r="Q18" s="1"/>
      <c r="R18" s="1"/>
      <c r="S18" s="1"/>
      <c r="T18" s="1"/>
      <c r="U18" s="1"/>
      <c r="V18" s="1"/>
      <c r="W18" s="1"/>
      <c r="X18" s="1"/>
    </row>
    <row r="19" spans="1:24">
      <c r="A19" s="167" t="s">
        <v>111</v>
      </c>
      <c r="B19" s="168">
        <v>500000</v>
      </c>
      <c r="C19" s="167" t="s">
        <v>17</v>
      </c>
      <c r="D19" s="166">
        <v>31477</v>
      </c>
      <c r="E19" s="166">
        <v>34625</v>
      </c>
      <c r="F19" s="166">
        <v>39347</v>
      </c>
      <c r="G19" s="166">
        <v>42494</v>
      </c>
      <c r="H19" s="1">
        <v>1.18</v>
      </c>
      <c r="I19" s="187">
        <f t="shared" si="8"/>
        <v>26675.4237288136</v>
      </c>
      <c r="J19" s="187">
        <f t="shared" si="1"/>
        <v>29343.2203389831</v>
      </c>
      <c r="K19" s="187">
        <f t="shared" si="2"/>
        <v>33344.9152542373</v>
      </c>
      <c r="L19" s="187">
        <f t="shared" si="3"/>
        <v>36011.8644067797</v>
      </c>
      <c r="M19" s="187">
        <f t="shared" si="4"/>
        <v>32010.5084745763</v>
      </c>
      <c r="N19" s="187">
        <f t="shared" si="5"/>
        <v>35211.8644067797</v>
      </c>
      <c r="O19" s="187">
        <f t="shared" si="6"/>
        <v>40013.8983050847</v>
      </c>
      <c r="P19" s="187">
        <f t="shared" si="7"/>
        <v>43214.2372881356</v>
      </c>
      <c r="Q19" s="1"/>
      <c r="R19" s="1"/>
      <c r="S19" s="1"/>
      <c r="T19" s="1"/>
      <c r="U19" s="1"/>
      <c r="V19" s="1"/>
      <c r="W19" s="1"/>
      <c r="X19" s="1"/>
    </row>
    <row r="20" ht="15" customHeight="1" spans="1:24">
      <c r="A20" s="167" t="s">
        <v>112</v>
      </c>
      <c r="B20" s="168">
        <v>100000</v>
      </c>
      <c r="C20" s="167" t="s">
        <v>17</v>
      </c>
      <c r="D20" s="166">
        <v>5700</v>
      </c>
      <c r="E20" s="166">
        <v>6270</v>
      </c>
      <c r="F20" s="166">
        <v>7125</v>
      </c>
      <c r="G20" s="166">
        <v>7695</v>
      </c>
      <c r="H20" s="1">
        <v>1.18</v>
      </c>
      <c r="I20" s="187">
        <f t="shared" si="8"/>
        <v>4830.50847457627</v>
      </c>
      <c r="J20" s="187">
        <f t="shared" si="1"/>
        <v>5313.5593220339</v>
      </c>
      <c r="K20" s="187">
        <f t="shared" si="2"/>
        <v>6038.13559322034</v>
      </c>
      <c r="L20" s="187">
        <f t="shared" si="3"/>
        <v>6521.18644067797</v>
      </c>
      <c r="M20" s="187">
        <f t="shared" si="4"/>
        <v>5796.61016949153</v>
      </c>
      <c r="N20" s="187">
        <f t="shared" si="5"/>
        <v>6376.27118644068</v>
      </c>
      <c r="O20" s="187">
        <f t="shared" si="6"/>
        <v>7245.76271186441</v>
      </c>
      <c r="P20" s="187">
        <f t="shared" si="7"/>
        <v>7825.42372881356</v>
      </c>
      <c r="Q20" s="1"/>
      <c r="R20" s="1"/>
      <c r="S20" s="1"/>
      <c r="T20" s="1"/>
      <c r="U20" s="1"/>
      <c r="V20" s="1"/>
      <c r="W20" s="1"/>
      <c r="X20" s="1"/>
    </row>
    <row r="21" spans="1:24">
      <c r="A21" s="167" t="s">
        <v>112</v>
      </c>
      <c r="B21" s="168">
        <v>500000</v>
      </c>
      <c r="C21" s="167" t="s">
        <v>17</v>
      </c>
      <c r="D21" s="166">
        <v>27850</v>
      </c>
      <c r="E21" s="166">
        <v>30635</v>
      </c>
      <c r="F21" s="166">
        <v>34812.5</v>
      </c>
      <c r="G21" s="166">
        <v>37597.5</v>
      </c>
      <c r="H21" s="1">
        <v>1.18</v>
      </c>
      <c r="I21" s="187">
        <f t="shared" si="8"/>
        <v>23601.6949152542</v>
      </c>
      <c r="J21" s="187">
        <f t="shared" si="1"/>
        <v>25961.8644067797</v>
      </c>
      <c r="K21" s="187">
        <f t="shared" si="2"/>
        <v>29502.1186440678</v>
      </c>
      <c r="L21" s="187">
        <f t="shared" si="3"/>
        <v>31862.2881355932</v>
      </c>
      <c r="M21" s="187">
        <f t="shared" si="4"/>
        <v>28322.0338983051</v>
      </c>
      <c r="N21" s="187">
        <f t="shared" si="5"/>
        <v>31154.2372881356</v>
      </c>
      <c r="O21" s="187">
        <f t="shared" si="6"/>
        <v>35402.5423728814</v>
      </c>
      <c r="P21" s="187">
        <f t="shared" si="7"/>
        <v>38234.7457627119</v>
      </c>
      <c r="Q21" s="1"/>
      <c r="R21" s="1"/>
      <c r="S21" s="1"/>
      <c r="T21" s="1"/>
      <c r="U21" s="1"/>
      <c r="V21" s="1"/>
      <c r="W21" s="1"/>
      <c r="X21" s="1"/>
    </row>
    <row r="22" spans="1:24">
      <c r="A22" s="169" t="s">
        <v>250</v>
      </c>
      <c r="B22" s="168">
        <v>100000</v>
      </c>
      <c r="C22" s="167" t="s">
        <v>17</v>
      </c>
      <c r="D22" s="166">
        <v>4902</v>
      </c>
      <c r="E22" s="166">
        <v>5393</v>
      </c>
      <c r="F22" s="166">
        <v>6128</v>
      </c>
      <c r="G22" s="166">
        <v>6618</v>
      </c>
      <c r="H22" s="1">
        <v>1.18</v>
      </c>
      <c r="I22" s="187">
        <f t="shared" si="8"/>
        <v>4154.23728813559</v>
      </c>
      <c r="J22" s="187">
        <f t="shared" si="1"/>
        <v>4570.33898305085</v>
      </c>
      <c r="K22" s="187">
        <f t="shared" si="2"/>
        <v>5193.22033898305</v>
      </c>
      <c r="L22" s="187">
        <f t="shared" si="3"/>
        <v>5608.47457627119</v>
      </c>
      <c r="M22" s="187">
        <f t="shared" si="4"/>
        <v>4985.08474576271</v>
      </c>
      <c r="N22" s="187">
        <f t="shared" si="5"/>
        <v>5484.40677966102</v>
      </c>
      <c r="O22" s="187">
        <f t="shared" si="6"/>
        <v>6231.86440677966</v>
      </c>
      <c r="P22" s="187">
        <f t="shared" si="7"/>
        <v>6730.16949152542</v>
      </c>
      <c r="Q22" s="1"/>
      <c r="R22" s="1"/>
      <c r="S22" s="1"/>
      <c r="T22" s="1"/>
      <c r="U22" s="1"/>
      <c r="V22" s="1"/>
      <c r="W22" s="1"/>
      <c r="X22" s="1"/>
    </row>
    <row r="23" spans="1:24">
      <c r="A23" s="169" t="s">
        <v>250</v>
      </c>
      <c r="B23" s="168">
        <v>500000</v>
      </c>
      <c r="C23" s="167" t="s">
        <v>17</v>
      </c>
      <c r="D23" s="166">
        <v>24504</v>
      </c>
      <c r="E23" s="166">
        <v>26955</v>
      </c>
      <c r="F23" s="166">
        <v>30630</v>
      </c>
      <c r="G23" s="166">
        <v>33081</v>
      </c>
      <c r="H23" s="1">
        <v>1.18</v>
      </c>
      <c r="I23" s="187">
        <f t="shared" si="8"/>
        <v>20766.1016949153</v>
      </c>
      <c r="J23" s="187">
        <f t="shared" si="1"/>
        <v>22843.2203389831</v>
      </c>
      <c r="K23" s="187">
        <f t="shared" si="2"/>
        <v>25957.6271186441</v>
      </c>
      <c r="L23" s="187">
        <f t="shared" si="3"/>
        <v>28034.7457627119</v>
      </c>
      <c r="M23" s="187">
        <f t="shared" si="4"/>
        <v>24919.3220338983</v>
      </c>
      <c r="N23" s="187">
        <f t="shared" si="5"/>
        <v>27411.8644067797</v>
      </c>
      <c r="O23" s="187">
        <f t="shared" si="6"/>
        <v>31149.1525423729</v>
      </c>
      <c r="P23" s="187">
        <f t="shared" si="7"/>
        <v>33641.6949152542</v>
      </c>
      <c r="Q23" s="1"/>
      <c r="R23" s="1"/>
      <c r="S23" s="1"/>
      <c r="T23" s="1"/>
      <c r="U23" s="1"/>
      <c r="V23" s="1"/>
      <c r="W23" s="1"/>
      <c r="X23" s="1"/>
    </row>
    <row r="24" spans="1:24">
      <c r="A24" s="167" t="s">
        <v>113</v>
      </c>
      <c r="B24" s="168">
        <v>100000</v>
      </c>
      <c r="C24" s="167" t="s">
        <v>17</v>
      </c>
      <c r="D24" s="166">
        <v>5600</v>
      </c>
      <c r="E24" s="166">
        <v>6160</v>
      </c>
      <c r="F24" s="166">
        <v>7000</v>
      </c>
      <c r="G24" s="166">
        <v>7560</v>
      </c>
      <c r="H24" s="1">
        <v>1.18</v>
      </c>
      <c r="I24" s="187">
        <f t="shared" si="8"/>
        <v>4745.76271186441</v>
      </c>
      <c r="J24" s="187">
        <f t="shared" si="1"/>
        <v>5220.33898305085</v>
      </c>
      <c r="K24" s="187">
        <f t="shared" si="2"/>
        <v>5932.20338983051</v>
      </c>
      <c r="L24" s="187">
        <f t="shared" si="3"/>
        <v>6406.77966101695</v>
      </c>
      <c r="M24" s="187">
        <f t="shared" si="4"/>
        <v>5694.91525423729</v>
      </c>
      <c r="N24" s="187">
        <f t="shared" si="5"/>
        <v>6264.40677966102</v>
      </c>
      <c r="O24" s="187">
        <f t="shared" si="6"/>
        <v>7118.64406779661</v>
      </c>
      <c r="P24" s="187">
        <f t="shared" si="7"/>
        <v>7688.13559322034</v>
      </c>
      <c r="Q24" s="1"/>
      <c r="R24" s="1"/>
      <c r="S24" s="1"/>
      <c r="T24" s="1"/>
      <c r="U24" s="1"/>
      <c r="V24" s="1"/>
      <c r="W24" s="1"/>
      <c r="X24" s="1"/>
    </row>
    <row r="25" spans="1:24">
      <c r="A25" s="167" t="s">
        <v>113</v>
      </c>
      <c r="B25" s="168">
        <v>500000</v>
      </c>
      <c r="C25" s="167" t="s">
        <v>17</v>
      </c>
      <c r="D25" s="166">
        <v>27650</v>
      </c>
      <c r="E25" s="166">
        <v>30415</v>
      </c>
      <c r="F25" s="166">
        <v>34562.5</v>
      </c>
      <c r="G25" s="166">
        <v>37327.5</v>
      </c>
      <c r="H25" s="1">
        <v>1.18</v>
      </c>
      <c r="I25" s="187">
        <f t="shared" si="8"/>
        <v>23432.2033898305</v>
      </c>
      <c r="J25" s="187">
        <f t="shared" si="1"/>
        <v>25775.4237288136</v>
      </c>
      <c r="K25" s="187">
        <f t="shared" si="2"/>
        <v>29290.2542372881</v>
      </c>
      <c r="L25" s="187">
        <f t="shared" si="3"/>
        <v>31633.4745762712</v>
      </c>
      <c r="M25" s="187">
        <f t="shared" si="4"/>
        <v>28118.6440677966</v>
      </c>
      <c r="N25" s="187">
        <f t="shared" si="5"/>
        <v>30930.5084745763</v>
      </c>
      <c r="O25" s="187">
        <f t="shared" si="6"/>
        <v>35148.3050847458</v>
      </c>
      <c r="P25" s="187">
        <f t="shared" si="7"/>
        <v>37960.1694915254</v>
      </c>
      <c r="Q25" s="1"/>
      <c r="R25" s="1"/>
      <c r="S25" s="1"/>
      <c r="T25" s="1"/>
      <c r="U25" s="1"/>
      <c r="V25" s="1"/>
      <c r="W25" s="1"/>
      <c r="X25" s="1"/>
    </row>
    <row r="26" spans="1:24">
      <c r="A26" s="167" t="s">
        <v>114</v>
      </c>
      <c r="B26" s="168">
        <v>100000</v>
      </c>
      <c r="C26" s="167" t="s">
        <v>17</v>
      </c>
      <c r="D26" s="166">
        <v>6145</v>
      </c>
      <c r="E26" s="166">
        <v>6760</v>
      </c>
      <c r="F26" s="166">
        <v>7682</v>
      </c>
      <c r="G26" s="166">
        <v>8296</v>
      </c>
      <c r="H26" s="1">
        <v>1.18</v>
      </c>
      <c r="I26" s="187">
        <f t="shared" si="8"/>
        <v>5207.62711864407</v>
      </c>
      <c r="J26" s="187">
        <f t="shared" si="1"/>
        <v>5728.81355932203</v>
      </c>
      <c r="K26" s="187">
        <f t="shared" si="2"/>
        <v>6510.16949152542</v>
      </c>
      <c r="L26" s="187">
        <f t="shared" si="3"/>
        <v>7030.50847457627</v>
      </c>
      <c r="M26" s="187">
        <f t="shared" si="4"/>
        <v>6249.15254237288</v>
      </c>
      <c r="N26" s="187">
        <f t="shared" si="5"/>
        <v>6874.57627118644</v>
      </c>
      <c r="O26" s="187">
        <f t="shared" si="6"/>
        <v>7812.20338983051</v>
      </c>
      <c r="P26" s="187">
        <f t="shared" si="7"/>
        <v>8436.61016949153</v>
      </c>
      <c r="Q26" s="1"/>
      <c r="R26" s="1"/>
      <c r="S26" s="1"/>
      <c r="T26" s="1"/>
      <c r="U26" s="1"/>
      <c r="V26" s="1"/>
      <c r="W26" s="1"/>
      <c r="X26" s="1"/>
    </row>
    <row r="27" spans="1:24">
      <c r="A27" s="167" t="s">
        <v>114</v>
      </c>
      <c r="B27" s="168">
        <v>500000</v>
      </c>
      <c r="C27" s="167" t="s">
        <v>17</v>
      </c>
      <c r="D27" s="166">
        <v>32118</v>
      </c>
      <c r="E27" s="166">
        <v>35330</v>
      </c>
      <c r="F27" s="166">
        <v>40148</v>
      </c>
      <c r="G27" s="166">
        <v>43360</v>
      </c>
      <c r="H27" s="1">
        <v>1.18</v>
      </c>
      <c r="I27" s="187">
        <f t="shared" si="8"/>
        <v>27218.6440677966</v>
      </c>
      <c r="J27" s="187">
        <f t="shared" si="1"/>
        <v>29940.6779661017</v>
      </c>
      <c r="K27" s="187">
        <f t="shared" si="2"/>
        <v>34023.7288135593</v>
      </c>
      <c r="L27" s="187">
        <f t="shared" si="3"/>
        <v>36745.7627118644</v>
      </c>
      <c r="M27" s="187">
        <f t="shared" si="4"/>
        <v>32662.3728813559</v>
      </c>
      <c r="N27" s="187">
        <f t="shared" si="5"/>
        <v>35928.813559322</v>
      </c>
      <c r="O27" s="187">
        <f t="shared" si="6"/>
        <v>40828.4745762712</v>
      </c>
      <c r="P27" s="187">
        <f t="shared" si="7"/>
        <v>44094.9152542373</v>
      </c>
      <c r="Q27" s="1"/>
      <c r="R27" s="1"/>
      <c r="S27" s="1"/>
      <c r="T27" s="1"/>
      <c r="U27" s="1"/>
      <c r="V27" s="1"/>
      <c r="W27" s="1"/>
      <c r="X27" s="1"/>
    </row>
    <row r="28" spans="1:24">
      <c r="A28" s="167" t="s">
        <v>253</v>
      </c>
      <c r="B28" s="168">
        <v>100000</v>
      </c>
      <c r="C28" s="167" t="s">
        <v>17</v>
      </c>
      <c r="D28" s="166">
        <v>5947</v>
      </c>
      <c r="E28" s="166">
        <v>6542</v>
      </c>
      <c r="F28" s="166">
        <v>7434</v>
      </c>
      <c r="G28" s="166">
        <v>8029</v>
      </c>
      <c r="H28" s="1">
        <v>1.18</v>
      </c>
      <c r="I28" s="187">
        <f t="shared" si="8"/>
        <v>5039.83050847458</v>
      </c>
      <c r="J28" s="187">
        <f t="shared" si="1"/>
        <v>5544.06779661017</v>
      </c>
      <c r="K28" s="187">
        <f t="shared" si="2"/>
        <v>6300</v>
      </c>
      <c r="L28" s="187">
        <f t="shared" si="3"/>
        <v>6804.23728813559</v>
      </c>
      <c r="M28" s="187">
        <f t="shared" si="4"/>
        <v>6047.79661016949</v>
      </c>
      <c r="N28" s="187">
        <f t="shared" si="5"/>
        <v>6652.8813559322</v>
      </c>
      <c r="O28" s="187">
        <f t="shared" si="6"/>
        <v>7560</v>
      </c>
      <c r="P28" s="187">
        <f t="shared" si="7"/>
        <v>8165.08474576271</v>
      </c>
      <c r="Q28" s="1"/>
      <c r="R28" s="1"/>
      <c r="S28" s="1"/>
      <c r="T28" s="1"/>
      <c r="U28" s="1"/>
      <c r="V28" s="1"/>
      <c r="W28" s="1"/>
      <c r="X28" s="1"/>
    </row>
    <row r="29" spans="1:24">
      <c r="A29" s="167" t="s">
        <v>253</v>
      </c>
      <c r="B29" s="168">
        <v>500000</v>
      </c>
      <c r="C29" s="167" t="s">
        <v>17</v>
      </c>
      <c r="D29" s="166">
        <v>29733</v>
      </c>
      <c r="E29" s="166">
        <v>32707</v>
      </c>
      <c r="F29" s="166">
        <v>37167</v>
      </c>
      <c r="G29" s="166">
        <v>40140</v>
      </c>
      <c r="H29" s="1">
        <v>1.18</v>
      </c>
      <c r="I29" s="187">
        <f t="shared" si="8"/>
        <v>25197.4576271186</v>
      </c>
      <c r="J29" s="187">
        <f t="shared" si="1"/>
        <v>27717.7966101695</v>
      </c>
      <c r="K29" s="187">
        <f t="shared" si="2"/>
        <v>31497.4576271186</v>
      </c>
      <c r="L29" s="187">
        <f t="shared" si="3"/>
        <v>34016.9491525424</v>
      </c>
      <c r="M29" s="187">
        <f t="shared" si="4"/>
        <v>30236.9491525424</v>
      </c>
      <c r="N29" s="187">
        <f t="shared" si="5"/>
        <v>33261.3559322034</v>
      </c>
      <c r="O29" s="187">
        <f t="shared" si="6"/>
        <v>37796.9491525424</v>
      </c>
      <c r="P29" s="187">
        <f t="shared" si="7"/>
        <v>40820.3389830508</v>
      </c>
      <c r="Q29" s="1"/>
      <c r="R29" s="1"/>
      <c r="S29" s="1"/>
      <c r="T29" s="1"/>
      <c r="U29" s="1"/>
      <c r="V29" s="1"/>
      <c r="W29" s="1"/>
      <c r="X29" s="1"/>
    </row>
    <row r="30" spans="1:24">
      <c r="A30" s="167" t="s">
        <v>254</v>
      </c>
      <c r="B30" s="168">
        <v>100000</v>
      </c>
      <c r="C30" s="167" t="s">
        <v>17</v>
      </c>
      <c r="D30" s="166">
        <v>6204</v>
      </c>
      <c r="E30" s="166">
        <v>6825</v>
      </c>
      <c r="F30" s="166">
        <v>7755</v>
      </c>
      <c r="G30" s="166">
        <v>8376</v>
      </c>
      <c r="H30" s="1">
        <v>1.18</v>
      </c>
      <c r="I30" s="187">
        <f t="shared" si="8"/>
        <v>5257.62711864407</v>
      </c>
      <c r="J30" s="187">
        <f t="shared" si="1"/>
        <v>5783.89830508475</v>
      </c>
      <c r="K30" s="187">
        <f t="shared" si="2"/>
        <v>6572.03389830509</v>
      </c>
      <c r="L30" s="187">
        <f t="shared" si="3"/>
        <v>7098.30508474576</v>
      </c>
      <c r="M30" s="187">
        <f t="shared" si="4"/>
        <v>6309.15254237288</v>
      </c>
      <c r="N30" s="187">
        <f t="shared" si="5"/>
        <v>6940.6779661017</v>
      </c>
      <c r="O30" s="187">
        <f t="shared" si="6"/>
        <v>7886.4406779661</v>
      </c>
      <c r="P30" s="187">
        <f t="shared" si="7"/>
        <v>8517.96610169492</v>
      </c>
      <c r="Q30" s="1"/>
      <c r="R30" s="1"/>
      <c r="S30" s="1"/>
      <c r="T30" s="1"/>
      <c r="U30" s="1"/>
      <c r="V30" s="1"/>
      <c r="W30" s="1"/>
      <c r="X30" s="1"/>
    </row>
    <row r="31" spans="1:24">
      <c r="A31" s="167" t="s">
        <v>254</v>
      </c>
      <c r="B31" s="168">
        <v>500000</v>
      </c>
      <c r="C31" s="167" t="s">
        <v>17</v>
      </c>
      <c r="D31" s="166">
        <v>31020</v>
      </c>
      <c r="E31" s="166">
        <v>34122</v>
      </c>
      <c r="F31" s="166">
        <v>38775</v>
      </c>
      <c r="G31" s="166">
        <v>41877</v>
      </c>
      <c r="H31" s="1">
        <v>1.18</v>
      </c>
      <c r="I31" s="187">
        <f t="shared" si="8"/>
        <v>26288.1355932203</v>
      </c>
      <c r="J31" s="187">
        <f t="shared" si="1"/>
        <v>28916.9491525424</v>
      </c>
      <c r="K31" s="187">
        <f t="shared" si="2"/>
        <v>32860.1694915254</v>
      </c>
      <c r="L31" s="187">
        <f t="shared" si="3"/>
        <v>35488.9830508475</v>
      </c>
      <c r="M31" s="187">
        <f t="shared" si="4"/>
        <v>31545.7627118644</v>
      </c>
      <c r="N31" s="187">
        <f t="shared" si="5"/>
        <v>34700.3389830508</v>
      </c>
      <c r="O31" s="187">
        <f t="shared" si="6"/>
        <v>39432.2033898305</v>
      </c>
      <c r="P31" s="187">
        <f t="shared" si="7"/>
        <v>42586.779661017</v>
      </c>
      <c r="Q31" s="1"/>
      <c r="R31" s="1"/>
      <c r="S31" s="1"/>
      <c r="T31" s="1"/>
      <c r="U31" s="1"/>
      <c r="V31" s="1"/>
      <c r="W31" s="1"/>
      <c r="X31" s="1"/>
    </row>
    <row r="32" spans="1:24">
      <c r="A32" s="167" t="s">
        <v>255</v>
      </c>
      <c r="B32" s="168">
        <v>500000</v>
      </c>
      <c r="C32" s="167" t="s">
        <v>17</v>
      </c>
      <c r="D32" s="166">
        <v>24353</v>
      </c>
      <c r="E32" s="166">
        <v>26789</v>
      </c>
      <c r="F32" s="166">
        <v>30442</v>
      </c>
      <c r="G32" s="166">
        <v>32877</v>
      </c>
      <c r="H32" s="1">
        <v>1.18</v>
      </c>
      <c r="I32" s="187">
        <f t="shared" si="8"/>
        <v>20638.1355932203</v>
      </c>
      <c r="J32" s="187">
        <f t="shared" si="1"/>
        <v>22702.5423728814</v>
      </c>
      <c r="K32" s="187">
        <f t="shared" si="2"/>
        <v>25798.3050847458</v>
      </c>
      <c r="L32" s="187">
        <f t="shared" si="3"/>
        <v>27861.8644067797</v>
      </c>
      <c r="M32" s="187">
        <f t="shared" si="4"/>
        <v>24765.7627118644</v>
      </c>
      <c r="N32" s="187">
        <f t="shared" si="5"/>
        <v>27243.0508474576</v>
      </c>
      <c r="O32" s="187">
        <f t="shared" si="6"/>
        <v>30957.9661016949</v>
      </c>
      <c r="P32" s="187">
        <f t="shared" si="7"/>
        <v>33434.2372881356</v>
      </c>
      <c r="Q32" s="1"/>
      <c r="R32" s="1"/>
      <c r="S32" s="1"/>
      <c r="T32" s="1"/>
      <c r="U32" s="1"/>
      <c r="V32" s="1"/>
      <c r="W32" s="1"/>
      <c r="X32" s="1"/>
    </row>
    <row r="33" spans="1:2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ht="15" customHeight="1" spans="1:24">
      <c r="A34" s="1"/>
      <c r="B34" s="171"/>
      <c r="C34" s="171"/>
      <c r="D34" s="171"/>
      <c r="E34" s="172"/>
      <c r="F34" s="172"/>
      <c r="G34" s="173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ht="15" spans="1:24">
      <c r="A35" s="174"/>
      <c r="B35" s="174"/>
      <c r="C35" s="174"/>
      <c r="D35" s="175"/>
      <c r="E35" s="172"/>
      <c r="F35" s="172"/>
      <c r="G35" s="176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ht="15" customHeight="1" spans="1:24">
      <c r="A36" s="1"/>
      <c r="B36" s="171"/>
      <c r="C36" s="171"/>
      <c r="D36" s="171"/>
      <c r="E36" s="172"/>
      <c r="F36" s="172"/>
      <c r="G36" s="173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ht="15" spans="1:24">
      <c r="A37" s="174"/>
      <c r="B37" s="174"/>
      <c r="C37" s="174"/>
      <c r="D37" s="175"/>
      <c r="E37" s="172"/>
      <c r="F37" s="172"/>
      <c r="G37" s="176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ht="15.6" spans="1:24">
      <c r="A38" s="177"/>
      <c r="B38" s="178"/>
      <c r="C38" s="179"/>
      <c r="D38" s="180"/>
      <c r="E38" s="180"/>
      <c r="F38" s="180"/>
      <c r="G38" s="180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ht="15.6" spans="1:24">
      <c r="A39" s="181"/>
      <c r="B39" s="182"/>
      <c r="C39" s="183"/>
      <c r="D39" s="180"/>
      <c r="E39" s="184"/>
      <c r="F39" s="180"/>
      <c r="G39" s="180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>
      <c r="A40" s="185"/>
      <c r="B40" s="186"/>
      <c r="C40" s="185"/>
      <c r="D40" s="187"/>
      <c r="E40" s="187"/>
      <c r="F40" s="187"/>
      <c r="G40" s="187"/>
      <c r="H40" s="187"/>
      <c r="I40" s="187"/>
      <c r="J40" s="187"/>
      <c r="K40" s="187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>
      <c r="A41" s="188"/>
      <c r="B41" s="189"/>
      <c r="C41" s="188"/>
      <c r="D41" s="187"/>
      <c r="E41" s="187"/>
      <c r="F41" s="187"/>
      <c r="G41" s="187"/>
      <c r="H41" s="187"/>
      <c r="I41" s="187"/>
      <c r="J41" s="187"/>
      <c r="K41" s="187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>
      <c r="A42" s="190"/>
      <c r="B42" s="189"/>
      <c r="C42" s="188"/>
      <c r="D42" s="187"/>
      <c r="E42" s="187"/>
      <c r="F42" s="187"/>
      <c r="G42" s="187"/>
      <c r="H42" s="187"/>
      <c r="I42" s="187"/>
      <c r="J42" s="187"/>
      <c r="K42" s="187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>
      <c r="A43" s="190"/>
      <c r="B43" s="189"/>
      <c r="C43" s="188"/>
      <c r="D43" s="187"/>
      <c r="E43" s="187"/>
      <c r="F43" s="187"/>
      <c r="G43" s="187"/>
      <c r="H43" s="187"/>
      <c r="I43" s="187"/>
      <c r="J43" s="187"/>
      <c r="K43" s="187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>
      <c r="A44" s="191"/>
      <c r="B44" s="189"/>
      <c r="C44" s="188"/>
      <c r="D44" s="187"/>
      <c r="E44" s="187"/>
      <c r="F44" s="187"/>
      <c r="G44" s="187"/>
      <c r="H44" s="187"/>
      <c r="I44" s="187"/>
      <c r="J44" s="187"/>
      <c r="K44" s="187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>
      <c r="A45" s="188"/>
      <c r="B45" s="189"/>
      <c r="C45" s="188"/>
      <c r="D45" s="187"/>
      <c r="E45" s="187"/>
      <c r="F45" s="187"/>
      <c r="G45" s="187"/>
      <c r="H45" s="187"/>
      <c r="I45" s="187"/>
      <c r="J45" s="187"/>
      <c r="K45" s="187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>
      <c r="A46" s="188"/>
      <c r="B46" s="189"/>
      <c r="C46" s="188"/>
      <c r="D46" s="187"/>
      <c r="E46" s="187"/>
      <c r="F46" s="187"/>
      <c r="G46" s="187"/>
      <c r="H46" s="187"/>
      <c r="I46" s="187"/>
      <c r="J46" s="187"/>
      <c r="K46" s="187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>
      <c r="A47" s="188"/>
      <c r="B47" s="189"/>
      <c r="C47" s="188"/>
      <c r="D47" s="187"/>
      <c r="E47" s="187"/>
      <c r="F47" s="187"/>
      <c r="G47" s="187"/>
      <c r="H47" s="187"/>
      <c r="I47" s="187"/>
      <c r="J47" s="187"/>
      <c r="K47" s="187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>
      <c r="A48" s="188"/>
      <c r="B48" s="189"/>
      <c r="C48" s="188"/>
      <c r="D48" s="187"/>
      <c r="E48" s="187"/>
      <c r="F48" s="187"/>
      <c r="G48" s="187"/>
      <c r="H48" s="187"/>
      <c r="I48" s="187"/>
      <c r="J48" s="187"/>
      <c r="K48" s="187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>
      <c r="A49" s="188"/>
      <c r="B49" s="189"/>
      <c r="C49" s="188"/>
      <c r="D49" s="187"/>
      <c r="E49" s="187"/>
      <c r="F49" s="187"/>
      <c r="G49" s="187"/>
      <c r="H49" s="187"/>
      <c r="I49" s="187"/>
      <c r="J49" s="187"/>
      <c r="K49" s="187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>
      <c r="A50" s="190"/>
      <c r="B50" s="189"/>
      <c r="C50" s="188"/>
      <c r="D50" s="187"/>
      <c r="E50" s="187"/>
      <c r="F50" s="187"/>
      <c r="G50" s="187"/>
      <c r="H50" s="187"/>
      <c r="I50" s="187"/>
      <c r="J50" s="187"/>
      <c r="K50" s="187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>
      <c r="A51" s="188"/>
      <c r="B51" s="189"/>
      <c r="C51" s="188"/>
      <c r="D51" s="187"/>
      <c r="E51" s="187"/>
      <c r="F51" s="187"/>
      <c r="G51" s="187"/>
      <c r="H51" s="187"/>
      <c r="I51" s="187"/>
      <c r="J51" s="187"/>
      <c r="K51" s="187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>
      <c r="A52" s="188"/>
      <c r="B52" s="189"/>
      <c r="C52" s="188"/>
      <c r="D52" s="187"/>
      <c r="E52" s="187"/>
      <c r="F52" s="187"/>
      <c r="G52" s="187"/>
      <c r="H52" s="187"/>
      <c r="I52" s="187"/>
      <c r="J52" s="187"/>
      <c r="K52" s="187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>
      <c r="A53" s="188"/>
      <c r="B53" s="189"/>
      <c r="C53" s="188"/>
      <c r="D53" s="187"/>
      <c r="E53" s="187"/>
      <c r="F53" s="187"/>
      <c r="G53" s="187"/>
      <c r="H53" s="187"/>
      <c r="I53" s="187"/>
      <c r="J53" s="187"/>
      <c r="K53" s="187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>
      <c r="A54" s="188"/>
      <c r="B54" s="189"/>
      <c r="C54" s="188"/>
      <c r="D54" s="187"/>
      <c r="E54" s="187"/>
      <c r="F54" s="187"/>
      <c r="G54" s="187"/>
      <c r="H54" s="187"/>
      <c r="I54" s="187"/>
      <c r="J54" s="187"/>
      <c r="K54" s="187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>
      <c r="A55" s="188"/>
      <c r="B55" s="189"/>
      <c r="C55" s="188"/>
      <c r="D55" s="187"/>
      <c r="E55" s="187"/>
      <c r="F55" s="187"/>
      <c r="G55" s="187"/>
      <c r="H55" s="187"/>
      <c r="I55" s="187"/>
      <c r="J55" s="187"/>
      <c r="K55" s="187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>
      <c r="A56" s="188"/>
      <c r="B56" s="189"/>
      <c r="C56" s="188"/>
      <c r="D56" s="187"/>
      <c r="E56" s="187"/>
      <c r="F56" s="187"/>
      <c r="G56" s="187"/>
      <c r="H56" s="187"/>
      <c r="I56" s="187"/>
      <c r="J56" s="187"/>
      <c r="K56" s="187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>
      <c r="A57" s="190"/>
      <c r="B57" s="189"/>
      <c r="C57" s="188"/>
      <c r="D57" s="187"/>
      <c r="E57" s="187"/>
      <c r="F57" s="187"/>
      <c r="G57" s="187"/>
      <c r="H57" s="187"/>
      <c r="I57" s="187"/>
      <c r="J57" s="187"/>
      <c r="K57" s="187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>
      <c r="A58" s="190"/>
      <c r="B58" s="189"/>
      <c r="C58" s="188"/>
      <c r="D58" s="187"/>
      <c r="E58" s="187"/>
      <c r="F58" s="187"/>
      <c r="G58" s="187"/>
      <c r="H58" s="187"/>
      <c r="I58" s="187"/>
      <c r="J58" s="187"/>
      <c r="K58" s="187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>
      <c r="A59" s="188"/>
      <c r="B59" s="189"/>
      <c r="C59" s="188"/>
      <c r="D59" s="187"/>
      <c r="E59" s="187"/>
      <c r="F59" s="187"/>
      <c r="G59" s="187"/>
      <c r="H59" s="187"/>
      <c r="I59" s="187"/>
      <c r="J59" s="187"/>
      <c r="K59" s="187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>
      <c r="A60" s="188"/>
      <c r="B60" s="189"/>
      <c r="C60" s="188"/>
      <c r="D60" s="187"/>
      <c r="E60" s="187"/>
      <c r="F60" s="187"/>
      <c r="G60" s="187"/>
      <c r="H60" s="187"/>
      <c r="I60" s="187"/>
      <c r="J60" s="187"/>
      <c r="K60" s="187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>
      <c r="A61" s="188"/>
      <c r="B61" s="189"/>
      <c r="C61" s="188"/>
      <c r="D61" s="187"/>
      <c r="E61" s="187"/>
      <c r="F61" s="187"/>
      <c r="G61" s="187"/>
      <c r="H61" s="187"/>
      <c r="I61" s="187"/>
      <c r="J61" s="187"/>
      <c r="K61" s="187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>
      <c r="A62" s="188"/>
      <c r="B62" s="189"/>
      <c r="C62" s="188"/>
      <c r="D62" s="187"/>
      <c r="E62" s="187"/>
      <c r="F62" s="187"/>
      <c r="G62" s="187"/>
      <c r="H62" s="187"/>
      <c r="I62" s="187"/>
      <c r="J62" s="187"/>
      <c r="K62" s="187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>
      <c r="A63" s="188"/>
      <c r="B63" s="189"/>
      <c r="C63" s="188"/>
      <c r="D63" s="187"/>
      <c r="E63" s="187"/>
      <c r="F63" s="187"/>
      <c r="G63" s="187"/>
      <c r="H63" s="187"/>
      <c r="I63" s="187"/>
      <c r="J63" s="187"/>
      <c r="K63" s="187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>
      <c r="A64" s="188"/>
      <c r="B64" s="189"/>
      <c r="C64" s="188"/>
      <c r="D64" s="187"/>
      <c r="E64" s="187"/>
      <c r="F64" s="187"/>
      <c r="G64" s="187"/>
      <c r="H64" s="187"/>
      <c r="I64" s="187"/>
      <c r="J64" s="187"/>
      <c r="K64" s="187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>
      <c r="A65" s="188"/>
      <c r="B65" s="189"/>
      <c r="C65" s="188"/>
      <c r="D65" s="187"/>
      <c r="E65" s="187"/>
      <c r="F65" s="187"/>
      <c r="G65" s="187"/>
      <c r="H65" s="187"/>
      <c r="I65" s="187"/>
      <c r="J65" s="187"/>
      <c r="K65" s="187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>
      <c r="A66" s="188"/>
      <c r="B66" s="189"/>
      <c r="C66" s="188"/>
      <c r="D66" s="187"/>
      <c r="E66" s="187"/>
      <c r="F66" s="187"/>
      <c r="G66" s="187"/>
      <c r="H66" s="187"/>
      <c r="I66" s="187"/>
      <c r="J66" s="187"/>
      <c r="K66" s="187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>
      <c r="A67" s="188"/>
      <c r="B67" s="189"/>
      <c r="C67" s="188"/>
      <c r="D67" s="187"/>
      <c r="E67" s="187"/>
      <c r="F67" s="187"/>
      <c r="G67" s="187"/>
      <c r="H67" s="187"/>
      <c r="I67" s="187"/>
      <c r="J67" s="187"/>
      <c r="K67" s="187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8">
      <c r="A69" s="1"/>
      <c r="B69" s="1"/>
      <c r="C69" s="1"/>
      <c r="D69" s="1"/>
      <c r="E69" s="1"/>
      <c r="F69" s="1"/>
      <c r="G69" s="1"/>
      <c r="H69" s="1"/>
    </row>
    <row r="70" spans="1:8">
      <c r="A70" s="1"/>
      <c r="B70" s="1"/>
      <c r="C70" s="1"/>
      <c r="D70" s="1"/>
      <c r="E70" s="1"/>
      <c r="F70" s="1"/>
      <c r="G70" s="1"/>
      <c r="H70" s="1"/>
    </row>
    <row r="71" spans="1:8">
      <c r="A71" s="1"/>
      <c r="B71" s="1"/>
      <c r="C71" s="1"/>
      <c r="D71" s="1"/>
      <c r="E71" s="1"/>
      <c r="F71" s="1"/>
      <c r="G71" s="1"/>
      <c r="H71" s="1"/>
    </row>
    <row r="72" spans="1:8">
      <c r="A72" s="1"/>
      <c r="B72" s="1"/>
      <c r="C72" s="1"/>
      <c r="D72" s="1"/>
      <c r="E72" s="1"/>
      <c r="F72" s="1"/>
      <c r="G72" s="1"/>
      <c r="H72" s="1"/>
    </row>
    <row r="73" spans="1:8">
      <c r="A73" s="1"/>
      <c r="B73" s="1"/>
      <c r="C73" s="1"/>
      <c r="D73" s="1"/>
      <c r="E73" s="1"/>
      <c r="F73" s="1"/>
      <c r="G73" s="1"/>
      <c r="H73" s="1"/>
    </row>
    <row r="74" spans="1:8">
      <c r="A74" s="1"/>
      <c r="B74" s="1"/>
      <c r="C74" s="1"/>
      <c r="D74" s="1"/>
      <c r="E74" s="1"/>
      <c r="F74" s="1"/>
      <c r="G74" s="1"/>
      <c r="H74" s="1"/>
    </row>
    <row r="75" spans="1:8">
      <c r="A75" s="1"/>
      <c r="B75" s="1"/>
      <c r="C75" s="1"/>
      <c r="D75" s="1"/>
      <c r="E75" s="1"/>
      <c r="F75" s="1"/>
      <c r="G75" s="1"/>
      <c r="H75" s="1"/>
    </row>
    <row r="76" spans="1:8">
      <c r="A76" s="1"/>
      <c r="B76" s="1"/>
      <c r="C76" s="1"/>
      <c r="D76" s="1"/>
      <c r="E76" s="1"/>
      <c r="F76" s="1"/>
      <c r="G76" s="1"/>
      <c r="H76" s="1"/>
    </row>
    <row r="77" spans="1:8">
      <c r="A77" s="1"/>
      <c r="B77" s="1"/>
      <c r="C77" s="1"/>
      <c r="D77" s="1"/>
      <c r="E77" s="1"/>
      <c r="F77" s="1"/>
      <c r="G77" s="1"/>
      <c r="H77" s="1"/>
    </row>
    <row r="78" spans="1:8">
      <c r="A78" s="1"/>
      <c r="B78" s="1"/>
      <c r="C78" s="1"/>
      <c r="D78" s="1"/>
      <c r="E78" s="1"/>
      <c r="F78" s="1"/>
      <c r="G78" s="1"/>
      <c r="H78" s="1"/>
    </row>
    <row r="79" spans="1:8">
      <c r="A79" s="1"/>
      <c r="B79" s="1"/>
      <c r="C79" s="1"/>
      <c r="D79" s="1"/>
      <c r="E79" s="1"/>
      <c r="F79" s="1"/>
      <c r="G79" s="1"/>
      <c r="H79" s="1"/>
    </row>
    <row r="80" spans="1:8">
      <c r="A80" s="1"/>
      <c r="B80" s="1"/>
      <c r="C80" s="1"/>
      <c r="D80" s="1"/>
      <c r="E80" s="1"/>
      <c r="F80" s="1"/>
      <c r="G80" s="1"/>
      <c r="H80" s="1"/>
    </row>
    <row r="81" spans="1:8">
      <c r="A81" s="1"/>
      <c r="B81" s="1"/>
      <c r="C81" s="1"/>
      <c r="D81" s="1"/>
      <c r="E81" s="1"/>
      <c r="F81" s="1"/>
      <c r="G81" s="1"/>
      <c r="H81" s="1"/>
    </row>
    <row r="82" spans="1:8">
      <c r="A82" s="1"/>
      <c r="B82" s="1"/>
      <c r="C82" s="1"/>
      <c r="D82" s="1"/>
      <c r="E82" s="1"/>
      <c r="F82" s="1"/>
      <c r="G82" s="1"/>
      <c r="H82" s="1"/>
    </row>
    <row r="83" spans="1:8">
      <c r="A83" s="1"/>
      <c r="B83" s="1"/>
      <c r="C83" s="1"/>
      <c r="D83" s="1"/>
      <c r="E83" s="1"/>
      <c r="F83" s="1"/>
      <c r="G83" s="1"/>
      <c r="H83" s="1"/>
    </row>
    <row r="84" spans="1:8">
      <c r="A84" s="1"/>
      <c r="B84" s="1"/>
      <c r="C84" s="1"/>
      <c r="D84" s="1"/>
      <c r="E84" s="1"/>
      <c r="F84" s="1"/>
      <c r="G84" s="1"/>
      <c r="H84" s="1"/>
    </row>
    <row r="85" spans="1:8">
      <c r="A85" s="1"/>
      <c r="B85" s="1"/>
      <c r="C85" s="1"/>
      <c r="D85" s="1"/>
      <c r="E85" s="1"/>
      <c r="F85" s="1"/>
      <c r="G85" s="1"/>
      <c r="H85" s="1"/>
    </row>
    <row r="86" spans="1:8">
      <c r="A86" s="1"/>
      <c r="B86" s="1"/>
      <c r="C86" s="1"/>
      <c r="D86" s="1"/>
      <c r="E86" s="1"/>
      <c r="F86" s="1"/>
      <c r="G86" s="1"/>
      <c r="H86" s="1"/>
    </row>
    <row r="87" spans="1:8">
      <c r="A87" s="1"/>
      <c r="B87" s="1"/>
      <c r="C87" s="1"/>
      <c r="D87" s="1"/>
      <c r="E87" s="1"/>
      <c r="F87" s="1"/>
      <c r="G87" s="1"/>
      <c r="H87" s="1"/>
    </row>
    <row r="88" spans="1:8">
      <c r="A88" s="1"/>
      <c r="B88" s="1"/>
      <c r="C88" s="1"/>
      <c r="D88" s="1"/>
      <c r="E88" s="1"/>
      <c r="F88" s="1"/>
      <c r="G88" s="1"/>
      <c r="H88" s="1"/>
    </row>
    <row r="89" spans="1:8">
      <c r="A89" s="1"/>
      <c r="B89" s="1"/>
      <c r="C89" s="1"/>
      <c r="D89" s="1"/>
      <c r="E89" s="1"/>
      <c r="F89" s="1"/>
      <c r="G89" s="1"/>
      <c r="H89" s="1"/>
    </row>
    <row r="90" spans="1:8">
      <c r="A90" s="1"/>
      <c r="B90" s="1"/>
      <c r="C90" s="1"/>
      <c r="D90" s="1"/>
      <c r="E90" s="1"/>
      <c r="F90" s="1"/>
      <c r="G90" s="1"/>
      <c r="H90" s="1"/>
    </row>
    <row r="91" spans="1:8">
      <c r="A91" s="1"/>
      <c r="B91" s="1"/>
      <c r="C91" s="1"/>
      <c r="D91" s="1"/>
      <c r="E91" s="1"/>
      <c r="F91" s="1"/>
      <c r="G91" s="1"/>
      <c r="H91" s="1"/>
    </row>
    <row r="92" spans="1:8">
      <c r="A92" s="1"/>
      <c r="B92" s="1"/>
      <c r="C92" s="1"/>
      <c r="D92" s="1"/>
      <c r="E92" s="1"/>
      <c r="F92" s="1"/>
      <c r="G92" s="1"/>
      <c r="H92" s="1"/>
    </row>
    <row r="93" spans="1:8">
      <c r="A93" s="1"/>
      <c r="B93" s="1"/>
      <c r="C93" s="1"/>
      <c r="D93" s="1"/>
      <c r="E93" s="1"/>
      <c r="F93" s="1"/>
      <c r="G93" s="1"/>
      <c r="H93" s="1"/>
    </row>
    <row r="94" spans="1:8">
      <c r="A94" s="1"/>
      <c r="B94" s="1"/>
      <c r="C94" s="1"/>
      <c r="D94" s="1"/>
      <c r="E94" s="1"/>
      <c r="F94" s="1"/>
      <c r="G94" s="1"/>
      <c r="H94" s="1"/>
    </row>
    <row r="95" spans="1:8">
      <c r="A95" s="1"/>
      <c r="B95" s="1"/>
      <c r="C95" s="1"/>
      <c r="D95" s="1"/>
      <c r="E95" s="1"/>
      <c r="F95" s="1"/>
      <c r="G95" s="1"/>
      <c r="H95" s="1"/>
    </row>
    <row r="96" spans="1:8">
      <c r="A96" s="1"/>
      <c r="B96" s="1"/>
      <c r="C96" s="1"/>
      <c r="D96" s="1"/>
      <c r="E96" s="1"/>
      <c r="F96" s="1"/>
      <c r="G96" s="1"/>
      <c r="H96" s="1"/>
    </row>
    <row r="97" spans="1:8">
      <c r="A97" s="1"/>
      <c r="B97" s="1"/>
      <c r="C97" s="1"/>
      <c r="D97" s="1"/>
      <c r="E97" s="1"/>
      <c r="F97" s="1"/>
      <c r="G97" s="1"/>
      <c r="H97" s="1"/>
    </row>
    <row r="98" spans="1:8">
      <c r="A98" s="1"/>
      <c r="B98" s="1"/>
      <c r="C98" s="1"/>
      <c r="D98" s="1"/>
      <c r="E98" s="1"/>
      <c r="F98" s="1"/>
      <c r="G98" s="1"/>
      <c r="H98" s="1"/>
    </row>
    <row r="99" spans="1:8">
      <c r="A99" s="1"/>
      <c r="B99" s="1"/>
      <c r="C99" s="1"/>
      <c r="D99" s="1"/>
      <c r="E99" s="1"/>
      <c r="F99" s="1"/>
      <c r="G99" s="1"/>
      <c r="H99" s="1"/>
    </row>
    <row r="100" spans="1:8">
      <c r="A100" s="1"/>
      <c r="B100" s="1"/>
      <c r="C100" s="1"/>
      <c r="D100" s="1"/>
      <c r="E100" s="1"/>
      <c r="F100" s="1"/>
      <c r="G100" s="1"/>
      <c r="H100" s="1"/>
    </row>
    <row r="101" spans="1:8">
      <c r="A101" s="1"/>
      <c r="B101" s="1"/>
      <c r="C101" s="1"/>
      <c r="D101" s="1"/>
      <c r="E101" s="1"/>
      <c r="F101" s="1"/>
      <c r="G101" s="1"/>
      <c r="H101" s="1"/>
    </row>
    <row r="102" spans="1:8">
      <c r="A102" s="1"/>
      <c r="B102" s="1"/>
      <c r="C102" s="1"/>
      <c r="D102" s="1"/>
      <c r="E102" s="1"/>
      <c r="F102" s="1"/>
      <c r="G102" s="1"/>
      <c r="H102" s="1"/>
    </row>
    <row r="103" spans="1:8">
      <c r="A103" s="1"/>
      <c r="B103" s="1"/>
      <c r="C103" s="1"/>
      <c r="D103" s="1"/>
      <c r="E103" s="1"/>
      <c r="F103" s="1"/>
      <c r="G103" s="1"/>
      <c r="H103" s="1"/>
    </row>
    <row r="104" spans="1:8">
      <c r="A104" s="1"/>
      <c r="B104" s="1"/>
      <c r="C104" s="1"/>
      <c r="D104" s="1"/>
      <c r="E104" s="1"/>
      <c r="F104" s="1"/>
      <c r="G104" s="1"/>
      <c r="H104" s="1"/>
    </row>
    <row r="105" spans="1:8">
      <c r="A105" s="1"/>
      <c r="B105" s="1"/>
      <c r="C105" s="1"/>
      <c r="D105" s="1"/>
      <c r="E105" s="1"/>
      <c r="F105" s="1"/>
      <c r="G105" s="1"/>
      <c r="H105" s="1"/>
    </row>
    <row r="106" spans="1:8">
      <c r="A106" s="1"/>
      <c r="B106" s="1"/>
      <c r="C106" s="1"/>
      <c r="D106" s="1"/>
      <c r="E106" s="1"/>
      <c r="F106" s="1"/>
      <c r="G106" s="1"/>
      <c r="H106" s="1"/>
    </row>
    <row r="107" spans="1:8">
      <c r="A107" s="1"/>
      <c r="B107" s="1"/>
      <c r="C107" s="1"/>
      <c r="D107" s="1"/>
      <c r="E107" s="1"/>
      <c r="F107" s="1"/>
      <c r="G107" s="1"/>
      <c r="H107" s="1"/>
    </row>
    <row r="108" spans="1:8">
      <c r="A108" s="1"/>
      <c r="B108" s="1"/>
      <c r="C108" s="1"/>
      <c r="D108" s="1"/>
      <c r="E108" s="1"/>
      <c r="F108" s="1"/>
      <c r="G108" s="1"/>
      <c r="H108" s="1"/>
    </row>
    <row r="109" spans="1:8">
      <c r="A109" s="1"/>
      <c r="B109" s="1"/>
      <c r="C109" s="1"/>
      <c r="D109" s="1"/>
      <c r="E109" s="1"/>
      <c r="F109" s="1"/>
      <c r="G109" s="1"/>
      <c r="H109" s="1"/>
    </row>
    <row r="110" spans="1:8">
      <c r="A110" s="1"/>
      <c r="B110" s="1"/>
      <c r="C110" s="1"/>
      <c r="D110" s="1"/>
      <c r="E110" s="1"/>
      <c r="F110" s="1"/>
      <c r="G110" s="1"/>
      <c r="H110" s="1"/>
    </row>
    <row r="111" spans="1:8">
      <c r="A111" s="1"/>
      <c r="B111" s="1"/>
      <c r="C111" s="1"/>
      <c r="D111" s="1"/>
      <c r="E111" s="1"/>
      <c r="F111" s="1"/>
      <c r="G111" s="1"/>
      <c r="H111" s="1"/>
    </row>
    <row r="112" spans="1:8">
      <c r="A112" s="1"/>
      <c r="B112" s="1"/>
      <c r="C112" s="1"/>
      <c r="D112" s="1"/>
      <c r="E112" s="1"/>
      <c r="F112" s="1"/>
      <c r="G112" s="1"/>
      <c r="H112" s="1"/>
    </row>
    <row r="113" spans="1:8">
      <c r="A113" s="1"/>
      <c r="B113" s="1"/>
      <c r="C113" s="1"/>
      <c r="D113" s="1"/>
      <c r="E113" s="1"/>
      <c r="F113" s="1"/>
      <c r="G113" s="1"/>
      <c r="H113" s="1"/>
    </row>
    <row r="114" spans="1:8">
      <c r="A114" s="1"/>
      <c r="B114" s="1"/>
      <c r="C114" s="1"/>
      <c r="D114" s="1"/>
      <c r="E114" s="1"/>
      <c r="F114" s="1"/>
      <c r="G114" s="1"/>
      <c r="H114" s="1"/>
    </row>
    <row r="115" spans="1:8">
      <c r="A115" s="1"/>
      <c r="B115" s="1"/>
      <c r="C115" s="1"/>
      <c r="D115" s="1"/>
      <c r="E115" s="1"/>
      <c r="F115" s="1"/>
      <c r="G115" s="1"/>
      <c r="H115" s="1"/>
    </row>
    <row r="116" spans="1:8">
      <c r="A116" s="1"/>
      <c r="B116" s="1"/>
      <c r="C116" s="1"/>
      <c r="D116" s="1"/>
      <c r="E116" s="1"/>
      <c r="F116" s="1"/>
      <c r="G116" s="1"/>
      <c r="H116" s="1"/>
    </row>
    <row r="117" spans="1:8">
      <c r="A117" s="1"/>
      <c r="B117" s="1"/>
      <c r="C117" s="1"/>
      <c r="D117" s="1"/>
      <c r="E117" s="1"/>
      <c r="F117" s="1"/>
      <c r="G117" s="1"/>
      <c r="H117" s="1"/>
    </row>
    <row r="118" spans="1:8">
      <c r="A118" s="1"/>
      <c r="B118" s="1"/>
      <c r="C118" s="1"/>
      <c r="D118" s="1"/>
      <c r="E118" s="1"/>
      <c r="F118" s="1"/>
      <c r="G118" s="1"/>
      <c r="H118" s="1"/>
    </row>
    <row r="119" spans="1:8">
      <c r="A119" s="1"/>
      <c r="B119" s="1"/>
      <c r="C119" s="1"/>
      <c r="D119" s="1"/>
      <c r="E119" s="1"/>
      <c r="F119" s="1"/>
      <c r="G119" s="1"/>
      <c r="H119" s="1"/>
    </row>
    <row r="120" spans="1:8">
      <c r="A120" s="1"/>
      <c r="B120" s="1"/>
      <c r="C120" s="1"/>
      <c r="D120" s="1"/>
      <c r="E120" s="1"/>
      <c r="F120" s="1"/>
      <c r="G120" s="1"/>
      <c r="H120" s="1"/>
    </row>
    <row r="121" spans="1:8">
      <c r="A121" s="1"/>
      <c r="B121" s="1"/>
      <c r="C121" s="1"/>
      <c r="D121" s="1"/>
      <c r="E121" s="1"/>
      <c r="F121" s="1"/>
      <c r="G121" s="1"/>
      <c r="H121" s="1"/>
    </row>
    <row r="122" spans="1:8">
      <c r="A122" s="1"/>
      <c r="B122" s="1"/>
      <c r="C122" s="1"/>
      <c r="D122" s="1"/>
      <c r="E122" s="1"/>
      <c r="F122" s="1"/>
      <c r="G122" s="1"/>
      <c r="H122" s="1"/>
    </row>
    <row r="123" spans="1:8">
      <c r="A123" s="1"/>
      <c r="B123" s="1"/>
      <c r="C123" s="1"/>
      <c r="D123" s="1"/>
      <c r="E123" s="1"/>
      <c r="F123" s="1"/>
      <c r="G123" s="1"/>
      <c r="H123" s="1"/>
    </row>
    <row r="124" spans="1:8">
      <c r="A124" s="1"/>
      <c r="B124" s="1"/>
      <c r="C124" s="1"/>
      <c r="D124" s="1"/>
      <c r="E124" s="1"/>
      <c r="F124" s="1"/>
      <c r="G124" s="1"/>
      <c r="H124" s="1"/>
    </row>
    <row r="125" spans="1:8">
      <c r="A125" s="1"/>
      <c r="B125" s="1"/>
      <c r="C125" s="1"/>
      <c r="D125" s="1"/>
      <c r="E125" s="1"/>
      <c r="F125" s="1"/>
      <c r="G125" s="1"/>
      <c r="H125" s="1"/>
    </row>
    <row r="126" spans="1:8">
      <c r="A126" s="1"/>
      <c r="B126" s="1"/>
      <c r="C126" s="1"/>
      <c r="D126" s="1"/>
      <c r="E126" s="1"/>
      <c r="F126" s="1"/>
      <c r="G126" s="1"/>
      <c r="H126" s="1"/>
    </row>
    <row r="127" spans="1:8">
      <c r="A127" s="1"/>
      <c r="B127" s="1"/>
      <c r="C127" s="1"/>
      <c r="D127" s="1"/>
      <c r="E127" s="1"/>
      <c r="F127" s="1"/>
      <c r="G127" s="1"/>
      <c r="H127" s="1"/>
    </row>
    <row r="128" spans="1:8">
      <c r="A128" s="1"/>
      <c r="B128" s="1"/>
      <c r="C128" s="1"/>
      <c r="D128" s="1"/>
      <c r="E128" s="1"/>
      <c r="F128" s="1"/>
      <c r="G128" s="1"/>
      <c r="H128" s="1"/>
    </row>
    <row r="129" spans="1:8">
      <c r="A129" s="1"/>
      <c r="B129" s="1"/>
      <c r="C129" s="1"/>
      <c r="D129" s="1"/>
      <c r="E129" s="1"/>
      <c r="F129" s="1"/>
      <c r="G129" s="1"/>
      <c r="H129" s="1"/>
    </row>
    <row r="130" spans="1:8">
      <c r="A130" s="1"/>
      <c r="B130" s="1"/>
      <c r="C130" s="1"/>
      <c r="D130" s="1"/>
      <c r="E130" s="1"/>
      <c r="F130" s="1"/>
      <c r="G130" s="1"/>
      <c r="H130" s="1"/>
    </row>
    <row r="131" spans="1:8">
      <c r="A131" s="1"/>
      <c r="B131" s="1"/>
      <c r="C131" s="1"/>
      <c r="D131" s="1"/>
      <c r="E131" s="1"/>
      <c r="F131" s="1"/>
      <c r="G131" s="1"/>
      <c r="H131" s="1"/>
    </row>
    <row r="132" spans="1:8">
      <c r="A132" s="1"/>
      <c r="B132" s="1"/>
      <c r="C132" s="1"/>
      <c r="D132" s="1"/>
      <c r="E132" s="1"/>
      <c r="F132" s="1"/>
      <c r="G132" s="1"/>
      <c r="H132" s="1"/>
    </row>
    <row r="133" spans="1:8">
      <c r="A133" s="1"/>
      <c r="B133" s="1"/>
      <c r="C133" s="1"/>
      <c r="D133" s="1"/>
      <c r="E133" s="1"/>
      <c r="F133" s="1"/>
      <c r="G133" s="1"/>
      <c r="H133" s="1"/>
    </row>
    <row r="134" spans="1:8">
      <c r="A134" s="1"/>
      <c r="B134" s="1"/>
      <c r="C134" s="1"/>
      <c r="D134" s="1"/>
      <c r="E134" s="1"/>
      <c r="F134" s="1"/>
      <c r="G134" s="1"/>
      <c r="H134" s="1"/>
    </row>
    <row r="135" spans="1:8">
      <c r="A135" s="1"/>
      <c r="B135" s="1"/>
      <c r="C135" s="1"/>
      <c r="D135" s="1"/>
      <c r="E135" s="1"/>
      <c r="F135" s="1"/>
      <c r="G135" s="1"/>
      <c r="H135" s="1"/>
    </row>
    <row r="136" spans="1:8">
      <c r="A136" s="1"/>
      <c r="B136" s="1"/>
      <c r="C136" s="1"/>
      <c r="D136" s="1"/>
      <c r="E136" s="1"/>
      <c r="F136" s="1"/>
      <c r="G136" s="1"/>
      <c r="H136" s="1"/>
    </row>
    <row r="137" spans="1:8">
      <c r="A137" s="1"/>
      <c r="B137" s="1"/>
      <c r="C137" s="1"/>
      <c r="D137" s="1"/>
      <c r="E137" s="1"/>
      <c r="F137" s="1"/>
      <c r="G137" s="1"/>
      <c r="H137" s="1"/>
    </row>
    <row r="138" spans="1:8">
      <c r="A138" s="1"/>
      <c r="B138" s="1"/>
      <c r="C138" s="1"/>
      <c r="D138" s="1"/>
      <c r="E138" s="1"/>
      <c r="F138" s="1"/>
      <c r="G138" s="1"/>
      <c r="H138" s="1"/>
    </row>
    <row r="139" spans="1:8">
      <c r="A139" s="1"/>
      <c r="B139" s="1"/>
      <c r="C139" s="1"/>
      <c r="D139" s="1"/>
      <c r="E139" s="1"/>
      <c r="F139" s="1"/>
      <c r="G139" s="1"/>
      <c r="H139" s="1"/>
    </row>
    <row r="140" spans="1:8">
      <c r="A140" s="1"/>
      <c r="B140" s="1"/>
      <c r="C140" s="1"/>
      <c r="D140" s="1"/>
      <c r="E140" s="1"/>
      <c r="F140" s="1"/>
      <c r="G140" s="1"/>
      <c r="H140" s="1"/>
    </row>
    <row r="141" spans="1:8">
      <c r="A141" s="1"/>
      <c r="B141" s="1"/>
      <c r="C141" s="1"/>
      <c r="D141" s="1"/>
      <c r="E141" s="1"/>
      <c r="F141" s="1"/>
      <c r="G141" s="1"/>
      <c r="H141" s="1"/>
    </row>
    <row r="142" spans="1:8">
      <c r="A142" s="1"/>
      <c r="B142" s="1"/>
      <c r="C142" s="1"/>
      <c r="D142" s="1"/>
      <c r="E142" s="1"/>
      <c r="F142" s="1"/>
      <c r="G142" s="1"/>
      <c r="H142" s="1"/>
    </row>
    <row r="143" spans="1:8">
      <c r="A143" s="1"/>
      <c r="B143" s="1"/>
      <c r="C143" s="1"/>
      <c r="D143" s="1"/>
      <c r="E143" s="1"/>
      <c r="F143" s="1"/>
      <c r="G143" s="1"/>
      <c r="H143" s="1"/>
    </row>
    <row r="144" spans="1:8">
      <c r="A144" s="1"/>
      <c r="B144" s="1"/>
      <c r="C144" s="1"/>
      <c r="D144" s="1"/>
      <c r="E144" s="1"/>
      <c r="F144" s="1"/>
      <c r="G144" s="1"/>
      <c r="H144" s="1"/>
    </row>
    <row r="145" spans="1:8">
      <c r="A145" s="1"/>
      <c r="B145" s="1"/>
      <c r="C145" s="1"/>
      <c r="D145" s="1"/>
      <c r="E145" s="1"/>
      <c r="F145" s="1"/>
      <c r="G145" s="1"/>
      <c r="H145" s="1"/>
    </row>
    <row r="146" spans="1:8">
      <c r="A146" s="1"/>
      <c r="B146" s="1"/>
      <c r="C146" s="1"/>
      <c r="D146" s="1"/>
      <c r="E146" s="1"/>
      <c r="F146" s="1"/>
      <c r="G146" s="1"/>
      <c r="H146" s="1"/>
    </row>
    <row r="147" spans="1:8">
      <c r="A147" s="1"/>
      <c r="B147" s="1"/>
      <c r="C147" s="1"/>
      <c r="D147" s="1"/>
      <c r="E147" s="1"/>
      <c r="F147" s="1"/>
      <c r="G147" s="1"/>
      <c r="H147" s="1"/>
    </row>
    <row r="148" spans="1:8">
      <c r="A148" s="1"/>
      <c r="B148" s="1"/>
      <c r="C148" s="1"/>
      <c r="D148" s="1"/>
      <c r="E148" s="1"/>
      <c r="F148" s="1"/>
      <c r="G148" s="1"/>
      <c r="H148" s="1"/>
    </row>
    <row r="149" spans="1:8">
      <c r="A149" s="1"/>
      <c r="B149" s="1"/>
      <c r="C149" s="1"/>
      <c r="D149" s="1"/>
      <c r="E149" s="1"/>
      <c r="F149" s="1"/>
      <c r="G149" s="1"/>
      <c r="H149" s="1"/>
    </row>
    <row r="150" spans="1:8">
      <c r="A150" s="1"/>
      <c r="B150" s="1"/>
      <c r="C150" s="1"/>
      <c r="D150" s="1"/>
      <c r="E150" s="1"/>
      <c r="F150" s="1"/>
      <c r="G150" s="1"/>
      <c r="H150" s="1"/>
    </row>
    <row r="151" spans="1:8">
      <c r="A151" s="1"/>
      <c r="B151" s="1"/>
      <c r="C151" s="1"/>
      <c r="D151" s="1"/>
      <c r="E151" s="1"/>
      <c r="F151" s="1"/>
      <c r="G151" s="1"/>
      <c r="H151" s="1"/>
    </row>
    <row r="152" spans="1:8">
      <c r="A152" s="1"/>
      <c r="B152" s="1"/>
      <c r="C152" s="1"/>
      <c r="D152" s="1"/>
      <c r="E152" s="1"/>
      <c r="F152" s="1"/>
      <c r="G152" s="1"/>
      <c r="H152" s="1"/>
    </row>
    <row r="153" spans="1:8">
      <c r="A153" s="1"/>
      <c r="B153" s="1"/>
      <c r="C153" s="1"/>
      <c r="D153" s="1"/>
      <c r="E153" s="1"/>
      <c r="F153" s="1"/>
      <c r="G153" s="1"/>
      <c r="H153" s="1"/>
    </row>
    <row r="154" spans="1:8">
      <c r="A154" s="1"/>
      <c r="B154" s="1"/>
      <c r="C154" s="1"/>
      <c r="D154" s="1"/>
      <c r="E154" s="1"/>
      <c r="F154" s="1"/>
      <c r="G154" s="1"/>
      <c r="H154" s="1"/>
    </row>
    <row r="155" spans="1:8">
      <c r="A155" s="1"/>
      <c r="B155" s="1"/>
      <c r="C155" s="1"/>
      <c r="D155" s="1"/>
      <c r="E155" s="1"/>
      <c r="F155" s="1"/>
      <c r="G155" s="1"/>
      <c r="H155" s="1"/>
    </row>
    <row r="156" spans="1:8">
      <c r="A156" s="1"/>
      <c r="B156" s="1"/>
      <c r="C156" s="1"/>
      <c r="D156" s="1"/>
      <c r="E156" s="1"/>
      <c r="F156" s="1"/>
      <c r="G156" s="1"/>
      <c r="H156" s="1"/>
    </row>
    <row r="157" spans="1:8">
      <c r="A157" s="1"/>
      <c r="B157" s="1"/>
      <c r="C157" s="1"/>
      <c r="D157" s="1"/>
      <c r="E157" s="1"/>
      <c r="F157" s="1"/>
      <c r="G157" s="1"/>
      <c r="H157" s="1"/>
    </row>
    <row r="158" spans="1:8">
      <c r="A158" s="1"/>
      <c r="B158" s="1"/>
      <c r="C158" s="1"/>
      <c r="D158" s="1"/>
      <c r="E158" s="1"/>
      <c r="F158" s="1"/>
      <c r="G158" s="1"/>
      <c r="H158" s="1"/>
    </row>
    <row r="159" spans="1:8">
      <c r="A159" s="1"/>
      <c r="B159" s="1"/>
      <c r="C159" s="1"/>
      <c r="D159" s="1"/>
      <c r="E159" s="1"/>
      <c r="F159" s="1"/>
      <c r="G159" s="1"/>
      <c r="H159" s="1"/>
    </row>
    <row r="160" spans="1:8">
      <c r="A160" s="1"/>
      <c r="B160" s="1"/>
      <c r="C160" s="1"/>
      <c r="D160" s="1"/>
      <c r="E160" s="1"/>
      <c r="F160" s="1"/>
      <c r="G160" s="1"/>
      <c r="H160" s="1"/>
    </row>
    <row r="161" spans="1:8">
      <c r="A161" s="1"/>
      <c r="B161" s="1"/>
      <c r="C161" s="1"/>
      <c r="D161" s="1"/>
      <c r="E161" s="1"/>
      <c r="F161" s="1"/>
      <c r="G161" s="1"/>
      <c r="H161" s="1"/>
    </row>
    <row r="162" spans="1:8">
      <c r="A162" s="1"/>
      <c r="B162" s="1"/>
      <c r="C162" s="1"/>
      <c r="D162" s="1"/>
      <c r="E162" s="1"/>
      <c r="F162" s="1"/>
      <c r="G162" s="1"/>
      <c r="H162" s="1"/>
    </row>
    <row r="163" spans="1:8">
      <c r="A163" s="1"/>
      <c r="B163" s="1"/>
      <c r="C163" s="1"/>
      <c r="D163" s="1"/>
      <c r="E163" s="1"/>
      <c r="F163" s="1"/>
      <c r="G163" s="1"/>
      <c r="H163" s="1"/>
    </row>
    <row r="164" spans="1:8">
      <c r="A164" s="1"/>
      <c r="B164" s="1"/>
      <c r="C164" s="1"/>
      <c r="D164" s="1"/>
      <c r="E164" s="1"/>
      <c r="F164" s="1"/>
      <c r="G164" s="1"/>
      <c r="H164" s="1"/>
    </row>
    <row r="165" spans="1:8">
      <c r="A165" s="1"/>
      <c r="B165" s="1"/>
      <c r="C165" s="1"/>
      <c r="D165" s="1"/>
      <c r="E165" s="1"/>
      <c r="F165" s="1"/>
      <c r="G165" s="1"/>
      <c r="H165" s="1"/>
    </row>
    <row r="166" spans="1:8">
      <c r="A166" s="1"/>
      <c r="B166" s="1"/>
      <c r="C166" s="1"/>
      <c r="D166" s="1"/>
      <c r="E166" s="1"/>
      <c r="F166" s="1"/>
      <c r="G166" s="1"/>
      <c r="H166" s="1"/>
    </row>
    <row r="167" spans="1:8">
      <c r="A167" s="1"/>
      <c r="B167" s="1"/>
      <c r="C167" s="1"/>
      <c r="D167" s="1"/>
      <c r="E167" s="1"/>
      <c r="F167" s="1"/>
      <c r="G167" s="1"/>
      <c r="H167" s="1"/>
    </row>
    <row r="168" spans="1:8">
      <c r="A168" s="1"/>
      <c r="B168" s="1"/>
      <c r="C168" s="1"/>
      <c r="D168" s="1"/>
      <c r="E168" s="1"/>
      <c r="F168" s="1"/>
      <c r="G168" s="1"/>
      <c r="H168" s="1"/>
    </row>
    <row r="169" spans="1:8">
      <c r="A169" s="1"/>
      <c r="B169" s="1"/>
      <c r="C169" s="1"/>
      <c r="D169" s="1"/>
      <c r="E169" s="1"/>
      <c r="F169" s="1"/>
      <c r="G169" s="1"/>
      <c r="H169" s="1"/>
    </row>
    <row r="170" spans="1:8">
      <c r="A170" s="1"/>
      <c r="B170" s="1"/>
      <c r="C170" s="1"/>
      <c r="D170" s="1"/>
      <c r="E170" s="1"/>
      <c r="F170" s="1"/>
      <c r="G170" s="1"/>
      <c r="H170" s="1"/>
    </row>
    <row r="171" spans="1:8">
      <c r="A171" s="1"/>
      <c r="B171" s="1"/>
      <c r="C171" s="1"/>
      <c r="D171" s="1"/>
      <c r="E171" s="1"/>
      <c r="F171" s="1"/>
      <c r="G171" s="1"/>
      <c r="H171" s="1"/>
    </row>
    <row r="172" spans="1:8">
      <c r="A172" s="1"/>
      <c r="B172" s="1"/>
      <c r="C172" s="1"/>
      <c r="D172" s="1"/>
      <c r="E172" s="1"/>
      <c r="F172" s="1"/>
      <c r="G172" s="1"/>
      <c r="H172" s="1"/>
    </row>
    <row r="173" spans="1:8">
      <c r="A173" s="1"/>
      <c r="B173" s="1"/>
      <c r="C173" s="1"/>
      <c r="D173" s="1"/>
      <c r="E173" s="1"/>
      <c r="F173" s="1"/>
      <c r="G173" s="1"/>
      <c r="H173" s="1"/>
    </row>
    <row r="174" spans="1:8">
      <c r="A174" s="1"/>
      <c r="B174" s="1"/>
      <c r="C174" s="1"/>
      <c r="D174" s="1"/>
      <c r="E174" s="1"/>
      <c r="F174" s="1"/>
      <c r="G174" s="1"/>
      <c r="H174" s="1"/>
    </row>
    <row r="175" spans="1:8">
      <c r="A175" s="1"/>
      <c r="B175" s="1"/>
      <c r="C175" s="1"/>
      <c r="D175" s="1"/>
      <c r="E175" s="1"/>
      <c r="F175" s="1"/>
      <c r="G175" s="1"/>
      <c r="H175" s="1"/>
    </row>
    <row r="176" spans="1:8">
      <c r="A176" s="1"/>
      <c r="B176" s="1"/>
      <c r="C176" s="1"/>
      <c r="D176" s="1"/>
      <c r="E176" s="1"/>
      <c r="F176" s="1"/>
      <c r="G176" s="1"/>
      <c r="H176" s="1"/>
    </row>
    <row r="177" spans="1:8">
      <c r="A177" s="1"/>
      <c r="B177" s="1"/>
      <c r="C177" s="1"/>
      <c r="D177" s="1"/>
      <c r="E177" s="1"/>
      <c r="F177" s="1"/>
      <c r="G177" s="1"/>
      <c r="H177" s="1"/>
    </row>
    <row r="178" spans="1:8">
      <c r="A178" s="1"/>
      <c r="B178" s="1"/>
      <c r="C178" s="1"/>
      <c r="D178" s="1"/>
      <c r="E178" s="1"/>
      <c r="F178" s="1"/>
      <c r="G178" s="1"/>
      <c r="H178" s="1"/>
    </row>
    <row r="179" spans="1:8">
      <c r="A179" s="1"/>
      <c r="B179" s="1"/>
      <c r="C179" s="1"/>
      <c r="D179" s="1"/>
      <c r="E179" s="1"/>
      <c r="F179" s="1"/>
      <c r="G179" s="1"/>
      <c r="H179" s="1"/>
    </row>
    <row r="180" spans="1:8">
      <c r="A180" s="1"/>
      <c r="B180" s="1"/>
      <c r="C180" s="1"/>
      <c r="D180" s="1"/>
      <c r="E180" s="1"/>
      <c r="F180" s="1"/>
      <c r="G180" s="1"/>
      <c r="H180" s="1"/>
    </row>
    <row r="181" spans="1:8">
      <c r="A181" s="1"/>
      <c r="B181" s="1"/>
      <c r="C181" s="1"/>
      <c r="D181" s="1"/>
      <c r="E181" s="1"/>
      <c r="F181" s="1"/>
      <c r="G181" s="1"/>
      <c r="H181" s="1"/>
    </row>
    <row r="182" spans="1:8">
      <c r="A182" s="1"/>
      <c r="B182" s="1"/>
      <c r="C182" s="1"/>
      <c r="D182" s="1"/>
      <c r="E182" s="1"/>
      <c r="F182" s="1"/>
      <c r="G182" s="1"/>
      <c r="H182" s="1"/>
    </row>
    <row r="183" spans="1:8">
      <c r="A183" s="1"/>
      <c r="B183" s="1"/>
      <c r="C183" s="1"/>
      <c r="D183" s="1"/>
      <c r="E183" s="1"/>
      <c r="F183" s="1"/>
      <c r="G183" s="1"/>
      <c r="H183" s="1"/>
    </row>
    <row r="184" spans="1:8">
      <c r="A184" s="1"/>
      <c r="B184" s="1"/>
      <c r="C184" s="1"/>
      <c r="D184" s="1"/>
      <c r="E184" s="1"/>
      <c r="F184" s="1"/>
      <c r="G184" s="1"/>
      <c r="H184" s="1"/>
    </row>
    <row r="185" spans="1:8">
      <c r="A185" s="1"/>
      <c r="B185" s="1"/>
      <c r="C185" s="1"/>
      <c r="D185" s="1"/>
      <c r="E185" s="1"/>
      <c r="F185" s="1"/>
      <c r="G185" s="1"/>
      <c r="H185" s="1"/>
    </row>
    <row r="186" spans="1:8">
      <c r="A186" s="1"/>
      <c r="B186" s="1"/>
      <c r="C186" s="1"/>
      <c r="D186" s="1"/>
      <c r="E186" s="1"/>
      <c r="F186" s="1"/>
      <c r="G186" s="1"/>
      <c r="H186" s="1"/>
    </row>
    <row r="187" spans="1:8">
      <c r="A187" s="1"/>
      <c r="B187" s="1"/>
      <c r="C187" s="1"/>
      <c r="D187" s="1"/>
      <c r="E187" s="1"/>
      <c r="F187" s="1"/>
      <c r="G187" s="1"/>
      <c r="H187" s="1"/>
    </row>
    <row r="188" spans="1:8">
      <c r="A188" s="1"/>
      <c r="B188" s="1"/>
      <c r="C188" s="1"/>
      <c r="D188" s="1"/>
      <c r="E188" s="1"/>
      <c r="F188" s="1"/>
      <c r="G188" s="1"/>
      <c r="H188" s="1"/>
    </row>
    <row r="189" spans="1:8">
      <c r="A189" s="1"/>
      <c r="B189" s="1"/>
      <c r="C189" s="1"/>
      <c r="D189" s="1"/>
      <c r="E189" s="1"/>
      <c r="F189" s="1"/>
      <c r="G189" s="1"/>
      <c r="H189" s="1"/>
    </row>
    <row r="190" spans="1:8">
      <c r="A190" s="1"/>
      <c r="B190" s="1"/>
      <c r="C190" s="1"/>
      <c r="D190" s="1"/>
      <c r="E190" s="1"/>
      <c r="F190" s="1"/>
      <c r="G190" s="1"/>
      <c r="H190" s="1"/>
    </row>
    <row r="191" spans="1:8">
      <c r="A191" s="1"/>
      <c r="B191" s="1"/>
      <c r="C191" s="1"/>
      <c r="D191" s="1"/>
      <c r="E191" s="1"/>
      <c r="F191" s="1"/>
      <c r="G191" s="1"/>
      <c r="H191" s="1"/>
    </row>
    <row r="192" spans="1:8">
      <c r="A192" s="1"/>
      <c r="B192" s="1"/>
      <c r="C192" s="1"/>
      <c r="D192" s="1"/>
      <c r="E192" s="1"/>
      <c r="F192" s="1"/>
      <c r="G192" s="1"/>
      <c r="H192" s="1"/>
    </row>
    <row r="193" spans="1:8">
      <c r="A193" s="1"/>
      <c r="B193" s="1"/>
      <c r="C193" s="1"/>
      <c r="D193" s="1"/>
      <c r="E193" s="1"/>
      <c r="F193" s="1"/>
      <c r="G193" s="1"/>
      <c r="H193" s="1"/>
    </row>
    <row r="194" spans="1:8">
      <c r="A194" s="1"/>
      <c r="B194" s="1"/>
      <c r="C194" s="1"/>
      <c r="D194" s="1"/>
      <c r="E194" s="1"/>
      <c r="F194" s="1"/>
      <c r="G194" s="1"/>
      <c r="H194" s="1"/>
    </row>
    <row r="195" spans="1:8">
      <c r="A195" s="1"/>
      <c r="B195" s="1"/>
      <c r="C195" s="1"/>
      <c r="D195" s="1"/>
      <c r="E195" s="1"/>
      <c r="F195" s="1"/>
      <c r="G195" s="1"/>
      <c r="H195" s="1"/>
    </row>
    <row r="196" spans="1:8">
      <c r="A196" s="1"/>
      <c r="B196" s="1"/>
      <c r="C196" s="1"/>
      <c r="D196" s="1"/>
      <c r="E196" s="1"/>
      <c r="F196" s="1"/>
      <c r="G196" s="1"/>
      <c r="H196" s="1"/>
    </row>
    <row r="197" spans="1:8">
      <c r="A197" s="1"/>
      <c r="B197" s="1"/>
      <c r="C197" s="1"/>
      <c r="D197" s="1"/>
      <c r="E197" s="1"/>
      <c r="F197" s="1"/>
      <c r="G197" s="1"/>
      <c r="H197" s="1"/>
    </row>
    <row r="198" spans="1:8">
      <c r="A198" s="1"/>
      <c r="B198" s="1"/>
      <c r="C198" s="1"/>
      <c r="D198" s="1"/>
      <c r="E198" s="1"/>
      <c r="F198" s="1"/>
      <c r="G198" s="1"/>
      <c r="H198" s="1"/>
    </row>
    <row r="199" spans="1:8">
      <c r="A199" s="1"/>
      <c r="B199" s="1"/>
      <c r="C199" s="1"/>
      <c r="D199" s="1"/>
      <c r="E199" s="1"/>
      <c r="F199" s="1"/>
      <c r="G199" s="1"/>
      <c r="H199" s="1"/>
    </row>
    <row r="200" spans="1:8">
      <c r="A200" s="1"/>
      <c r="B200" s="1"/>
      <c r="C200" s="1"/>
      <c r="D200" s="1"/>
      <c r="E200" s="1"/>
      <c r="F200" s="1"/>
      <c r="G200" s="1"/>
      <c r="H200" s="1"/>
    </row>
    <row r="201" spans="1:8">
      <c r="A201" s="1"/>
      <c r="B201" s="1"/>
      <c r="C201" s="1"/>
      <c r="D201" s="1"/>
      <c r="E201" s="1"/>
      <c r="F201" s="1"/>
      <c r="G201" s="1"/>
      <c r="H201" s="1"/>
    </row>
    <row r="202" spans="1:8">
      <c r="A202" s="1"/>
      <c r="B202" s="1"/>
      <c r="C202" s="1"/>
      <c r="D202" s="1"/>
      <c r="E202" s="1"/>
      <c r="F202" s="1"/>
      <c r="G202" s="1"/>
      <c r="H202" s="1"/>
    </row>
    <row r="203" spans="1:8">
      <c r="A203" s="1"/>
      <c r="B203" s="1"/>
      <c r="C203" s="1"/>
      <c r="D203" s="1"/>
      <c r="E203" s="1"/>
      <c r="F203" s="1"/>
      <c r="G203" s="1"/>
      <c r="H203" s="1"/>
    </row>
    <row r="204" spans="1:8">
      <c r="A204" s="1"/>
      <c r="B204" s="1"/>
      <c r="C204" s="1"/>
      <c r="D204" s="1"/>
      <c r="E204" s="1"/>
      <c r="F204" s="1"/>
      <c r="G204" s="1"/>
      <c r="H204" s="1"/>
    </row>
    <row r="205" spans="1:8">
      <c r="A205" s="1"/>
      <c r="B205" s="1"/>
      <c r="C205" s="1"/>
      <c r="D205" s="1"/>
      <c r="E205" s="1"/>
      <c r="F205" s="1"/>
      <c r="G205" s="1"/>
      <c r="H205" s="1"/>
    </row>
    <row r="206" spans="1:8">
      <c r="A206" s="1"/>
      <c r="B206" s="1"/>
      <c r="C206" s="1"/>
      <c r="D206" s="1"/>
      <c r="E206" s="1"/>
      <c r="F206" s="1"/>
      <c r="G206" s="1"/>
      <c r="H206" s="1"/>
    </row>
    <row r="207" spans="1:8">
      <c r="A207" s="1"/>
      <c r="B207" s="1"/>
      <c r="C207" s="1"/>
      <c r="D207" s="1"/>
      <c r="E207" s="1"/>
      <c r="F207" s="1"/>
      <c r="G207" s="1"/>
      <c r="H207" s="1"/>
    </row>
    <row r="208" spans="1:8">
      <c r="A208" s="1"/>
      <c r="B208" s="1"/>
      <c r="C208" s="1"/>
      <c r="D208" s="1"/>
      <c r="E208" s="1"/>
      <c r="F208" s="1"/>
      <c r="G208" s="1"/>
      <c r="H208" s="1"/>
    </row>
    <row r="209" spans="1:8">
      <c r="A209" s="1"/>
      <c r="B209" s="1"/>
      <c r="C209" s="1"/>
      <c r="D209" s="1"/>
      <c r="E209" s="1"/>
      <c r="F209" s="1"/>
      <c r="G209" s="1"/>
      <c r="H209" s="1"/>
    </row>
    <row r="210" spans="1:8">
      <c r="A210" s="1"/>
      <c r="B210" s="1"/>
      <c r="C210" s="1"/>
      <c r="D210" s="1"/>
      <c r="E210" s="1"/>
      <c r="F210" s="1"/>
      <c r="G210" s="1"/>
      <c r="H210" s="1"/>
    </row>
    <row r="211" spans="1:8">
      <c r="A211" s="1"/>
      <c r="B211" s="1"/>
      <c r="C211" s="1"/>
      <c r="D211" s="1"/>
      <c r="E211" s="1"/>
      <c r="F211" s="1"/>
      <c r="G211" s="1"/>
      <c r="H211" s="1"/>
    </row>
    <row r="212" spans="1:8">
      <c r="A212" s="1"/>
      <c r="B212" s="1"/>
      <c r="C212" s="1"/>
      <c r="D212" s="1"/>
      <c r="E212" s="1"/>
      <c r="F212" s="1"/>
      <c r="G212" s="1"/>
      <c r="H212" s="1"/>
    </row>
    <row r="213" spans="1:8">
      <c r="A213" s="1"/>
      <c r="B213" s="1"/>
      <c r="C213" s="1"/>
      <c r="D213" s="1"/>
      <c r="E213" s="1"/>
      <c r="F213" s="1"/>
      <c r="G213" s="1"/>
      <c r="H213" s="1"/>
    </row>
    <row r="214" spans="1:8">
      <c r="A214" s="1"/>
      <c r="B214" s="1"/>
      <c r="C214" s="1"/>
      <c r="D214" s="1"/>
      <c r="E214" s="1"/>
      <c r="F214" s="1"/>
      <c r="G214" s="1"/>
      <c r="H214" s="1"/>
    </row>
    <row r="215" spans="1:8">
      <c r="A215" s="1"/>
      <c r="B215" s="1"/>
      <c r="C215" s="1"/>
      <c r="D215" s="1"/>
      <c r="E215" s="1"/>
      <c r="F215" s="1"/>
      <c r="G215" s="1"/>
      <c r="H215" s="1"/>
    </row>
    <row r="216" spans="1:8">
      <c r="A216" s="1"/>
      <c r="B216" s="1"/>
      <c r="C216" s="1"/>
      <c r="D216" s="1"/>
      <c r="E216" s="1"/>
      <c r="F216" s="1"/>
      <c r="G216" s="1"/>
      <c r="H216" s="1"/>
    </row>
    <row r="217" spans="1:8">
      <c r="A217" s="1"/>
      <c r="B217" s="1"/>
      <c r="C217" s="1"/>
      <c r="D217" s="1"/>
      <c r="E217" s="1"/>
      <c r="F217" s="1"/>
      <c r="G217" s="1"/>
      <c r="H217" s="1"/>
    </row>
    <row r="218" spans="1:8">
      <c r="A218" s="1"/>
      <c r="B218" s="1"/>
      <c r="C218" s="1"/>
      <c r="D218" s="1"/>
      <c r="E218" s="1"/>
      <c r="F218" s="1"/>
      <c r="G218" s="1"/>
      <c r="H218" s="1"/>
    </row>
    <row r="219" spans="1:8">
      <c r="A219" s="1"/>
      <c r="B219" s="1"/>
      <c r="C219" s="1"/>
      <c r="D219" s="1"/>
      <c r="E219" s="1"/>
      <c r="F219" s="1"/>
      <c r="G219" s="1"/>
      <c r="H219" s="1"/>
    </row>
    <row r="220" spans="1:8">
      <c r="A220" s="1"/>
      <c r="B220" s="1"/>
      <c r="C220" s="1"/>
      <c r="D220" s="1"/>
      <c r="E220" s="1"/>
      <c r="F220" s="1"/>
      <c r="G220" s="1"/>
      <c r="H220" s="1"/>
    </row>
    <row r="221" spans="1:8">
      <c r="A221" s="1"/>
      <c r="B221" s="1"/>
      <c r="C221" s="1"/>
      <c r="D221" s="1"/>
      <c r="E221" s="1"/>
      <c r="F221" s="1"/>
      <c r="G221" s="1"/>
      <c r="H221" s="1"/>
    </row>
    <row r="222" spans="1:8">
      <c r="A222" s="1"/>
      <c r="B222" s="1"/>
      <c r="C222" s="1"/>
      <c r="D222" s="1"/>
      <c r="E222" s="1"/>
      <c r="F222" s="1"/>
      <c r="G222" s="1"/>
      <c r="H222" s="1"/>
    </row>
    <row r="223" spans="1:8">
      <c r="A223" s="1"/>
      <c r="B223" s="1"/>
      <c r="C223" s="1"/>
      <c r="D223" s="1"/>
      <c r="E223" s="1"/>
      <c r="F223" s="1"/>
      <c r="G223" s="1"/>
      <c r="H223" s="1"/>
    </row>
    <row r="224" spans="1:8">
      <c r="A224" s="1"/>
      <c r="B224" s="1"/>
      <c r="C224" s="1"/>
      <c r="D224" s="1"/>
      <c r="E224" s="1"/>
      <c r="F224" s="1"/>
      <c r="G224" s="1"/>
      <c r="H224" s="1"/>
    </row>
    <row r="225" spans="1:8">
      <c r="A225" s="1"/>
      <c r="B225" s="1"/>
      <c r="C225" s="1"/>
      <c r="D225" s="1"/>
      <c r="E225" s="1"/>
      <c r="F225" s="1"/>
      <c r="G225" s="1"/>
      <c r="H225" s="1"/>
    </row>
    <row r="226" spans="1:8">
      <c r="A226" s="1"/>
      <c r="B226" s="1"/>
      <c r="C226" s="1"/>
      <c r="D226" s="1"/>
      <c r="E226" s="1"/>
      <c r="F226" s="1"/>
      <c r="G226" s="1"/>
      <c r="H226" s="1"/>
    </row>
    <row r="227" spans="1:8">
      <c r="A227" s="1"/>
      <c r="B227" s="1"/>
      <c r="C227" s="1"/>
      <c r="D227" s="1"/>
      <c r="E227" s="1"/>
      <c r="F227" s="1"/>
      <c r="G227" s="1"/>
      <c r="H227" s="1"/>
    </row>
    <row r="228" spans="1:8">
      <c r="A228" s="1"/>
      <c r="B228" s="1"/>
      <c r="C228" s="1"/>
      <c r="D228" s="1"/>
      <c r="E228" s="1"/>
      <c r="F228" s="1"/>
      <c r="G228" s="1"/>
      <c r="H228" s="1"/>
    </row>
    <row r="229" spans="1:8">
      <c r="A229" s="1"/>
      <c r="B229" s="1"/>
      <c r="C229" s="1"/>
      <c r="D229" s="1"/>
      <c r="E229" s="1"/>
      <c r="F229" s="1"/>
      <c r="G229" s="1"/>
      <c r="H229" s="1"/>
    </row>
    <row r="230" spans="1:8">
      <c r="A230" s="1"/>
      <c r="B230" s="1"/>
      <c r="C230" s="1"/>
      <c r="D230" s="1"/>
      <c r="E230" s="1"/>
      <c r="F230" s="1"/>
      <c r="G230" s="1"/>
      <c r="H230" s="1"/>
    </row>
    <row r="231" spans="1:8">
      <c r="A231" s="1"/>
      <c r="B231" s="1"/>
      <c r="C231" s="1"/>
      <c r="D231" s="1"/>
      <c r="E231" s="1"/>
      <c r="F231" s="1"/>
      <c r="G231" s="1"/>
      <c r="H231" s="1"/>
    </row>
    <row r="232" spans="1:8">
      <c r="A232" s="1"/>
      <c r="B232" s="1"/>
      <c r="C232" s="1"/>
      <c r="D232" s="1"/>
      <c r="E232" s="1"/>
      <c r="F232" s="1"/>
      <c r="G232" s="1"/>
      <c r="H232" s="1"/>
    </row>
    <row r="233" spans="1:8">
      <c r="A233" s="1"/>
      <c r="B233" s="1"/>
      <c r="C233" s="1"/>
      <c r="D233" s="1"/>
      <c r="E233" s="1"/>
      <c r="F233" s="1"/>
      <c r="G233" s="1"/>
      <c r="H233" s="1"/>
    </row>
    <row r="234" spans="1:8">
      <c r="A234" s="1"/>
      <c r="B234" s="1"/>
      <c r="C234" s="1"/>
      <c r="D234" s="1"/>
      <c r="E234" s="1"/>
      <c r="F234" s="1"/>
      <c r="G234" s="1"/>
      <c r="H234" s="1"/>
    </row>
    <row r="235" spans="1:8">
      <c r="A235" s="1"/>
      <c r="B235" s="1"/>
      <c r="C235" s="1"/>
      <c r="D235" s="1"/>
      <c r="E235" s="1"/>
      <c r="F235" s="1"/>
      <c r="G235" s="1"/>
      <c r="H235" s="1"/>
    </row>
    <row r="236" spans="1:8">
      <c r="A236" s="1"/>
      <c r="B236" s="1"/>
      <c r="C236" s="1"/>
      <c r="D236" s="1"/>
      <c r="E236" s="1"/>
      <c r="F236" s="1"/>
      <c r="G236" s="1"/>
      <c r="H236" s="1"/>
    </row>
    <row r="237" spans="1:8">
      <c r="A237" s="1"/>
      <c r="B237" s="1"/>
      <c r="C237" s="1"/>
      <c r="D237" s="1"/>
      <c r="E237" s="1"/>
      <c r="F237" s="1"/>
      <c r="G237" s="1"/>
      <c r="H237" s="1"/>
    </row>
    <row r="238" spans="1:8">
      <c r="A238" s="1"/>
      <c r="B238" s="1"/>
      <c r="C238" s="1"/>
      <c r="D238" s="1"/>
      <c r="E238" s="1"/>
      <c r="F238" s="1"/>
      <c r="G238" s="1"/>
      <c r="H238" s="1"/>
    </row>
    <row r="239" spans="1:8">
      <c r="A239" s="1"/>
      <c r="B239" s="1"/>
      <c r="C239" s="1"/>
      <c r="D239" s="1"/>
      <c r="E239" s="1"/>
      <c r="F239" s="1"/>
      <c r="G239" s="1"/>
      <c r="H239" s="1"/>
    </row>
    <row r="240" spans="1:8">
      <c r="A240" s="1"/>
      <c r="B240" s="1"/>
      <c r="C240" s="1"/>
      <c r="D240" s="1"/>
      <c r="E240" s="1"/>
      <c r="F240" s="1"/>
      <c r="G240" s="1"/>
      <c r="H240" s="1"/>
    </row>
    <row r="241" spans="1:8">
      <c r="A241" s="1"/>
      <c r="B241" s="1"/>
      <c r="C241" s="1"/>
      <c r="D241" s="1"/>
      <c r="E241" s="1"/>
      <c r="F241" s="1"/>
      <c r="G241" s="1"/>
      <c r="H241" s="1"/>
    </row>
    <row r="242" spans="1:8">
      <c r="A242" s="1"/>
      <c r="B242" s="1"/>
      <c r="C242" s="1"/>
      <c r="D242" s="1"/>
      <c r="E242" s="1"/>
      <c r="F242" s="1"/>
      <c r="G242" s="1"/>
      <c r="H242" s="1"/>
    </row>
    <row r="243" spans="1:8">
      <c r="A243" s="1"/>
      <c r="B243" s="1"/>
      <c r="C243" s="1"/>
      <c r="D243" s="1"/>
      <c r="E243" s="1"/>
      <c r="F243" s="1"/>
      <c r="G243" s="1"/>
      <c r="H243" s="1"/>
    </row>
    <row r="244" spans="1:8">
      <c r="A244" s="1"/>
      <c r="B244" s="1"/>
      <c r="C244" s="1"/>
      <c r="D244" s="1"/>
      <c r="E244" s="1"/>
      <c r="F244" s="1"/>
      <c r="G244" s="1"/>
      <c r="H244" s="1"/>
    </row>
    <row r="245" spans="1:8">
      <c r="A245" s="1"/>
      <c r="B245" s="1"/>
      <c r="C245" s="1"/>
      <c r="D245" s="1"/>
      <c r="E245" s="1"/>
      <c r="F245" s="1"/>
      <c r="G245" s="1"/>
      <c r="H245" s="1"/>
    </row>
    <row r="246" spans="1:8">
      <c r="A246" s="1"/>
      <c r="B246" s="1"/>
      <c r="C246" s="1"/>
      <c r="D246" s="1"/>
      <c r="E246" s="1"/>
      <c r="F246" s="1"/>
      <c r="G246" s="1"/>
      <c r="H246" s="1"/>
    </row>
    <row r="247" spans="1:8">
      <c r="A247" s="1"/>
      <c r="B247" s="1"/>
      <c r="C247" s="1"/>
      <c r="D247" s="1"/>
      <c r="E247" s="1"/>
      <c r="F247" s="1"/>
      <c r="G247" s="1"/>
      <c r="H247" s="1"/>
    </row>
    <row r="248" spans="1:8">
      <c r="A248" s="1"/>
      <c r="B248" s="1"/>
      <c r="C248" s="1"/>
      <c r="D248" s="1"/>
      <c r="E248" s="1"/>
      <c r="F248" s="1"/>
      <c r="G248" s="1"/>
      <c r="H248" s="1"/>
    </row>
    <row r="249" spans="1:8">
      <c r="A249" s="1"/>
      <c r="B249" s="1"/>
      <c r="C249" s="1"/>
      <c r="D249" s="1"/>
      <c r="E249" s="1"/>
      <c r="F249" s="1"/>
      <c r="G249" s="1"/>
      <c r="H249" s="1"/>
    </row>
    <row r="250" spans="1:8">
      <c r="A250" s="1"/>
      <c r="B250" s="1"/>
      <c r="C250" s="1"/>
      <c r="D250" s="1"/>
      <c r="E250" s="1"/>
      <c r="F250" s="1"/>
      <c r="G250" s="1"/>
      <c r="H250" s="1"/>
    </row>
    <row r="251" spans="1:8">
      <c r="A251" s="1"/>
      <c r="B251" s="1"/>
      <c r="C251" s="1"/>
      <c r="D251" s="1"/>
      <c r="E251" s="1"/>
      <c r="F251" s="1"/>
      <c r="G251" s="1"/>
      <c r="H251" s="1"/>
    </row>
    <row r="252" spans="1:8">
      <c r="A252" s="1"/>
      <c r="B252" s="1"/>
      <c r="C252" s="1"/>
      <c r="D252" s="1"/>
      <c r="E252" s="1"/>
      <c r="F252" s="1"/>
      <c r="G252" s="1"/>
      <c r="H252" s="1"/>
    </row>
    <row r="253" spans="1:8">
      <c r="A253" s="1"/>
      <c r="B253" s="1"/>
      <c r="C253" s="1"/>
      <c r="D253" s="1"/>
      <c r="E253" s="1"/>
      <c r="F253" s="1"/>
      <c r="G253" s="1"/>
      <c r="H253" s="1"/>
    </row>
    <row r="254" spans="1:8">
      <c r="A254" s="1"/>
      <c r="B254" s="1"/>
      <c r="C254" s="1"/>
      <c r="D254" s="1"/>
      <c r="E254" s="1"/>
      <c r="F254" s="1"/>
      <c r="G254" s="1"/>
      <c r="H254" s="1"/>
    </row>
    <row r="255" spans="1:8">
      <c r="A255" s="1"/>
      <c r="B255" s="1"/>
      <c r="C255" s="1"/>
      <c r="D255" s="1"/>
      <c r="E255" s="1"/>
      <c r="F255" s="1"/>
      <c r="G255" s="1"/>
      <c r="H255" s="1"/>
    </row>
    <row r="256" spans="1:8">
      <c r="A256" s="1"/>
      <c r="B256" s="1"/>
      <c r="C256" s="1"/>
      <c r="D256" s="1"/>
      <c r="E256" s="1"/>
      <c r="F256" s="1"/>
      <c r="G256" s="1"/>
      <c r="H256" s="1"/>
    </row>
    <row r="257" spans="1:8">
      <c r="A257" s="1"/>
      <c r="B257" s="1"/>
      <c r="C257" s="1"/>
      <c r="D257" s="1"/>
      <c r="E257" s="1"/>
      <c r="F257" s="1"/>
      <c r="G257" s="1"/>
      <c r="H257" s="1"/>
    </row>
    <row r="258" spans="1:8">
      <c r="A258" s="1"/>
      <c r="B258" s="1"/>
      <c r="C258" s="1"/>
      <c r="D258" s="1"/>
      <c r="E258" s="1"/>
      <c r="F258" s="1"/>
      <c r="G258" s="1"/>
      <c r="H258" s="1"/>
    </row>
    <row r="259" spans="1:8">
      <c r="A259" s="1"/>
      <c r="B259" s="1"/>
      <c r="C259" s="1"/>
      <c r="D259" s="1"/>
      <c r="E259" s="1"/>
      <c r="F259" s="1"/>
      <c r="G259" s="1"/>
      <c r="H259" s="1"/>
    </row>
    <row r="260" spans="1:8">
      <c r="A260" s="1"/>
      <c r="B260" s="1"/>
      <c r="C260" s="1"/>
      <c r="D260" s="1"/>
      <c r="E260" s="1"/>
      <c r="F260" s="1"/>
      <c r="G260" s="1"/>
      <c r="H260" s="1"/>
    </row>
    <row r="261" spans="1:8">
      <c r="A261" s="1"/>
      <c r="B261" s="1"/>
      <c r="C261" s="1"/>
      <c r="D261" s="1"/>
      <c r="E261" s="1"/>
      <c r="F261" s="1"/>
      <c r="G261" s="1"/>
      <c r="H261" s="1"/>
    </row>
    <row r="262" spans="1:8">
      <c r="A262" s="1"/>
      <c r="B262" s="1"/>
      <c r="C262" s="1"/>
      <c r="D262" s="1"/>
      <c r="E262" s="1"/>
      <c r="F262" s="1"/>
      <c r="G262" s="1"/>
      <c r="H262" s="1"/>
    </row>
    <row r="263" spans="1:8">
      <c r="A263" s="1"/>
      <c r="B263" s="1"/>
      <c r="C263" s="1"/>
      <c r="D263" s="1"/>
      <c r="E263" s="1"/>
      <c r="F263" s="1"/>
      <c r="G263" s="1"/>
      <c r="H263" s="1"/>
    </row>
    <row r="264" spans="1:8">
      <c r="A264" s="1"/>
      <c r="B264" s="1"/>
      <c r="C264" s="1"/>
      <c r="D264" s="1"/>
      <c r="E264" s="1"/>
      <c r="F264" s="1"/>
      <c r="G264" s="1"/>
      <c r="H264" s="1"/>
    </row>
    <row r="265" spans="1:8">
      <c r="A265" s="1"/>
      <c r="B265" s="1"/>
      <c r="C265" s="1"/>
      <c r="D265" s="1"/>
      <c r="E265" s="1"/>
      <c r="F265" s="1"/>
      <c r="G265" s="1"/>
      <c r="H265" s="1"/>
    </row>
    <row r="266" spans="1:8">
      <c r="A266" s="1"/>
      <c r="B266" s="1"/>
      <c r="C266" s="1"/>
      <c r="D266" s="1"/>
      <c r="E266" s="1"/>
      <c r="F266" s="1"/>
      <c r="G266" s="1"/>
      <c r="H266" s="1"/>
    </row>
    <row r="267" spans="1:8">
      <c r="A267" s="1"/>
      <c r="B267" s="1"/>
      <c r="C267" s="1"/>
      <c r="D267" s="1"/>
      <c r="E267" s="1"/>
      <c r="F267" s="1"/>
      <c r="G267" s="1"/>
      <c r="H267" s="1"/>
    </row>
    <row r="268" spans="1:8">
      <c r="A268" s="1"/>
      <c r="B268" s="1"/>
      <c r="C268" s="1"/>
      <c r="D268" s="1"/>
      <c r="E268" s="1"/>
      <c r="F268" s="1"/>
      <c r="G268" s="1"/>
      <c r="H268" s="1"/>
    </row>
    <row r="269" spans="1:8">
      <c r="A269" s="1"/>
      <c r="B269" s="1"/>
      <c r="C269" s="1"/>
      <c r="D269" s="1"/>
      <c r="E269" s="1"/>
      <c r="F269" s="1"/>
      <c r="G269" s="1"/>
      <c r="H269" s="1"/>
    </row>
    <row r="270" spans="1:8">
      <c r="A270" s="1"/>
      <c r="B270" s="1"/>
      <c r="C270" s="1"/>
      <c r="D270" s="1"/>
      <c r="E270" s="1"/>
      <c r="F270" s="1"/>
      <c r="G270" s="1"/>
      <c r="H270" s="1"/>
    </row>
    <row r="271" spans="1:8">
      <c r="A271" s="1"/>
      <c r="B271" s="1"/>
      <c r="C271" s="1"/>
      <c r="D271" s="1"/>
      <c r="E271" s="1"/>
      <c r="F271" s="1"/>
      <c r="G271" s="1"/>
      <c r="H271" s="1"/>
    </row>
    <row r="272" spans="1:8">
      <c r="A272" s="1"/>
      <c r="B272" s="1"/>
      <c r="C272" s="1"/>
      <c r="D272" s="1"/>
      <c r="E272" s="1"/>
      <c r="F272" s="1"/>
      <c r="G272" s="1"/>
      <c r="H272" s="1"/>
    </row>
    <row r="273" spans="1:8">
      <c r="A273" s="1"/>
      <c r="B273" s="1"/>
      <c r="C273" s="1"/>
      <c r="D273" s="1"/>
      <c r="E273" s="1"/>
      <c r="F273" s="1"/>
      <c r="G273" s="1"/>
      <c r="H273" s="1"/>
    </row>
    <row r="274" spans="1:8">
      <c r="A274" s="1"/>
      <c r="B274" s="1"/>
      <c r="C274" s="1"/>
      <c r="D274" s="1"/>
      <c r="E274" s="1"/>
      <c r="F274" s="1"/>
      <c r="G274" s="1"/>
      <c r="H274" s="1"/>
    </row>
    <row r="275" spans="1:8">
      <c r="A275" s="1"/>
      <c r="B275" s="1"/>
      <c r="C275" s="1"/>
      <c r="D275" s="1"/>
      <c r="E275" s="1"/>
      <c r="F275" s="1"/>
      <c r="G275" s="1"/>
      <c r="H275" s="1"/>
    </row>
    <row r="276" spans="1:8">
      <c r="A276" s="1"/>
      <c r="B276" s="1"/>
      <c r="C276" s="1"/>
      <c r="D276" s="1"/>
      <c r="E276" s="1"/>
      <c r="F276" s="1"/>
      <c r="G276" s="1"/>
      <c r="H276" s="1"/>
    </row>
    <row r="277" spans="1:8">
      <c r="A277" s="1"/>
      <c r="B277" s="1"/>
      <c r="C277" s="1"/>
      <c r="D277" s="1"/>
      <c r="E277" s="1"/>
      <c r="F277" s="1"/>
      <c r="G277" s="1"/>
      <c r="H277" s="1"/>
    </row>
    <row r="278" spans="1:8">
      <c r="A278" s="1"/>
      <c r="B278" s="1"/>
      <c r="C278" s="1"/>
      <c r="D278" s="1"/>
      <c r="E278" s="1"/>
      <c r="F278" s="1"/>
      <c r="G278" s="1"/>
      <c r="H278" s="1"/>
    </row>
    <row r="279" spans="1:8">
      <c r="A279" s="1"/>
      <c r="B279" s="1"/>
      <c r="C279" s="1"/>
      <c r="D279" s="1"/>
      <c r="E279" s="1"/>
      <c r="F279" s="1"/>
      <c r="G279" s="1"/>
      <c r="H279" s="1"/>
    </row>
    <row r="280" spans="1:8">
      <c r="A280" s="1"/>
      <c r="B280" s="1"/>
      <c r="C280" s="1"/>
      <c r="D280" s="1"/>
      <c r="E280" s="1"/>
      <c r="F280" s="1"/>
      <c r="G280" s="1"/>
      <c r="H280" s="1"/>
    </row>
    <row r="281" spans="1:8">
      <c r="A281" s="1"/>
      <c r="B281" s="1"/>
      <c r="C281" s="1"/>
      <c r="D281" s="1"/>
      <c r="E281" s="1"/>
      <c r="F281" s="1"/>
      <c r="G281" s="1"/>
      <c r="H281" s="1"/>
    </row>
    <row r="282" spans="1:8">
      <c r="A282" s="1"/>
      <c r="B282" s="1"/>
      <c r="C282" s="1"/>
      <c r="D282" s="1"/>
      <c r="E282" s="1"/>
      <c r="F282" s="1"/>
      <c r="G282" s="1"/>
      <c r="H282" s="1"/>
    </row>
    <row r="283" spans="1:8">
      <c r="A283" s="1"/>
      <c r="B283" s="1"/>
      <c r="C283" s="1"/>
      <c r="D283" s="1"/>
      <c r="E283" s="1"/>
      <c r="F283" s="1"/>
      <c r="G283" s="1"/>
      <c r="H283" s="1"/>
    </row>
    <row r="284" spans="1:8">
      <c r="A284" s="1"/>
      <c r="B284" s="1"/>
      <c r="C284" s="1"/>
      <c r="D284" s="1"/>
      <c r="E284" s="1"/>
      <c r="F284" s="1"/>
      <c r="G284" s="1"/>
      <c r="H284" s="1"/>
    </row>
    <row r="285" spans="1:8">
      <c r="A285" s="1"/>
      <c r="B285" s="1"/>
      <c r="C285" s="1"/>
      <c r="D285" s="1"/>
      <c r="E285" s="1"/>
      <c r="F285" s="1"/>
      <c r="G285" s="1"/>
      <c r="H285" s="1"/>
    </row>
    <row r="286" spans="1:8">
      <c r="A286" s="1"/>
      <c r="B286" s="1"/>
      <c r="C286" s="1"/>
      <c r="D286" s="1"/>
      <c r="E286" s="1"/>
      <c r="F286" s="1"/>
      <c r="G286" s="1"/>
      <c r="H286" s="1"/>
    </row>
    <row r="287" spans="1:8">
      <c r="A287" s="1"/>
      <c r="B287" s="1"/>
      <c r="C287" s="1"/>
      <c r="D287" s="1"/>
      <c r="E287" s="1"/>
      <c r="F287" s="1"/>
      <c r="G287" s="1"/>
      <c r="H287" s="1"/>
    </row>
    <row r="288" spans="1:8">
      <c r="A288" s="1"/>
      <c r="B288" s="1"/>
      <c r="C288" s="1"/>
      <c r="D288" s="1"/>
      <c r="E288" s="1"/>
      <c r="F288" s="1"/>
      <c r="G288" s="1"/>
      <c r="H288" s="1"/>
    </row>
    <row r="289" spans="1:8">
      <c r="A289" s="1"/>
      <c r="B289" s="1"/>
      <c r="C289" s="1"/>
      <c r="D289" s="1"/>
      <c r="E289" s="1"/>
      <c r="F289" s="1"/>
      <c r="G289" s="1"/>
      <c r="H289" s="1"/>
    </row>
    <row r="290" spans="1:8">
      <c r="A290" s="1"/>
      <c r="B290" s="1"/>
      <c r="C290" s="1"/>
      <c r="D290" s="1"/>
      <c r="E290" s="1"/>
      <c r="F290" s="1"/>
      <c r="G290" s="1"/>
      <c r="H290" s="1"/>
    </row>
    <row r="291" spans="1:8">
      <c r="A291" s="1"/>
      <c r="B291" s="1"/>
      <c r="C291" s="1"/>
      <c r="D291" s="1"/>
      <c r="E291" s="1"/>
      <c r="F291" s="1"/>
      <c r="G291" s="1"/>
      <c r="H291" s="1"/>
    </row>
    <row r="292" spans="1:8">
      <c r="A292" s="1"/>
      <c r="B292" s="1"/>
      <c r="C292" s="1"/>
      <c r="D292" s="1"/>
      <c r="E292" s="1"/>
      <c r="F292" s="1"/>
      <c r="G292" s="1"/>
      <c r="H292" s="1"/>
    </row>
    <row r="293" spans="1:8">
      <c r="A293" s="1"/>
      <c r="B293" s="1"/>
      <c r="C293" s="1"/>
      <c r="D293" s="1"/>
      <c r="E293" s="1"/>
      <c r="F293" s="1"/>
      <c r="G293" s="1"/>
      <c r="H293" s="1"/>
    </row>
    <row r="294" spans="1:8">
      <c r="A294" s="1"/>
      <c r="B294" s="1"/>
      <c r="C294" s="1"/>
      <c r="D294" s="1"/>
      <c r="E294" s="1"/>
      <c r="F294" s="1"/>
      <c r="G294" s="1"/>
      <c r="H294" s="1"/>
    </row>
    <row r="295" spans="1:8">
      <c r="A295" s="1"/>
      <c r="B295" s="1"/>
      <c r="C295" s="1"/>
      <c r="D295" s="1"/>
      <c r="E295" s="1"/>
      <c r="F295" s="1"/>
      <c r="G295" s="1"/>
      <c r="H295" s="1"/>
    </row>
    <row r="296" spans="1:8">
      <c r="A296" s="1"/>
      <c r="B296" s="1"/>
      <c r="C296" s="1"/>
      <c r="D296" s="1"/>
      <c r="E296" s="1"/>
      <c r="F296" s="1"/>
      <c r="G296" s="1"/>
      <c r="H296" s="1"/>
    </row>
    <row r="297" spans="1:8">
      <c r="A297" s="1"/>
      <c r="B297" s="1"/>
      <c r="C297" s="1"/>
      <c r="D297" s="1"/>
      <c r="E297" s="1"/>
      <c r="F297" s="1"/>
      <c r="G297" s="1"/>
      <c r="H297" s="1"/>
    </row>
    <row r="298" spans="1:8">
      <c r="A298" s="1"/>
      <c r="B298" s="1"/>
      <c r="C298" s="1"/>
      <c r="D298" s="1"/>
      <c r="E298" s="1"/>
      <c r="F298" s="1"/>
      <c r="G298" s="1"/>
      <c r="H298" s="1"/>
    </row>
    <row r="299" spans="1:8">
      <c r="A299" s="1"/>
      <c r="B299" s="1"/>
      <c r="C299" s="1"/>
      <c r="D299" s="1"/>
      <c r="E299" s="1"/>
      <c r="F299" s="1"/>
      <c r="G299" s="1"/>
      <c r="H299" s="1"/>
    </row>
    <row r="300" spans="1:8">
      <c r="A300" s="1"/>
      <c r="B300" s="1"/>
      <c r="C300" s="1"/>
      <c r="D300" s="1"/>
      <c r="E300" s="1"/>
      <c r="F300" s="1"/>
      <c r="G300" s="1"/>
      <c r="H300" s="1"/>
    </row>
    <row r="301" spans="1:8">
      <c r="A301" s="1"/>
      <c r="B301" s="1"/>
      <c r="C301" s="1"/>
      <c r="D301" s="1"/>
      <c r="E301" s="1"/>
      <c r="F301" s="1"/>
      <c r="G301" s="1"/>
      <c r="H301" s="1"/>
    </row>
    <row r="302" spans="1:8">
      <c r="A302" s="1"/>
      <c r="B302" s="1"/>
      <c r="C302" s="1"/>
      <c r="D302" s="1"/>
      <c r="E302" s="1"/>
      <c r="F302" s="1"/>
      <c r="G302" s="1"/>
      <c r="H302" s="1"/>
    </row>
    <row r="303" spans="1:8">
      <c r="A303" s="1"/>
      <c r="B303" s="1"/>
      <c r="C303" s="1"/>
      <c r="D303" s="1"/>
      <c r="E303" s="1"/>
      <c r="F303" s="1"/>
      <c r="G303" s="1"/>
      <c r="H303" s="1"/>
    </row>
    <row r="304" spans="1:8">
      <c r="A304" s="1"/>
      <c r="B304" s="1"/>
      <c r="C304" s="1"/>
      <c r="D304" s="1"/>
      <c r="E304" s="1"/>
      <c r="F304" s="1"/>
      <c r="G304" s="1"/>
      <c r="H304" s="1"/>
    </row>
    <row r="305" spans="1:8">
      <c r="A305" s="1"/>
      <c r="B305" s="1"/>
      <c r="C305" s="1"/>
      <c r="D305" s="1"/>
      <c r="E305" s="1"/>
      <c r="F305" s="1"/>
      <c r="G305" s="1"/>
      <c r="H305" s="1"/>
    </row>
    <row r="306" spans="1:8">
      <c r="A306" s="1"/>
      <c r="B306" s="1"/>
      <c r="C306" s="1"/>
      <c r="D306" s="1"/>
      <c r="E306" s="1"/>
      <c r="F306" s="1"/>
      <c r="G306" s="1"/>
      <c r="H306" s="1"/>
    </row>
    <row r="307" spans="1:8">
      <c r="A307" s="1"/>
      <c r="B307" s="1"/>
      <c r="C307" s="1"/>
      <c r="D307" s="1"/>
      <c r="E307" s="1"/>
      <c r="F307" s="1"/>
      <c r="G307" s="1"/>
      <c r="H307" s="1"/>
    </row>
    <row r="308" spans="1:8">
      <c r="A308" s="1"/>
      <c r="B308" s="1"/>
      <c r="C308" s="1"/>
      <c r="D308" s="1"/>
      <c r="E308" s="1"/>
      <c r="F308" s="1"/>
      <c r="G308" s="1"/>
      <c r="H308" s="1"/>
    </row>
    <row r="309" spans="1:8">
      <c r="A309" s="1"/>
      <c r="B309" s="1"/>
      <c r="C309" s="1"/>
      <c r="D309" s="1"/>
      <c r="E309" s="1"/>
      <c r="F309" s="1"/>
      <c r="G309" s="1"/>
      <c r="H309" s="1"/>
    </row>
    <row r="310" spans="1:8">
      <c r="A310" s="1"/>
      <c r="B310" s="1"/>
      <c r="C310" s="1"/>
      <c r="D310" s="1"/>
      <c r="E310" s="1"/>
      <c r="F310" s="1"/>
      <c r="G310" s="1"/>
      <c r="H310" s="1"/>
    </row>
    <row r="311" spans="1:8">
      <c r="A311" s="1"/>
      <c r="B311" s="1"/>
      <c r="C311" s="1"/>
      <c r="D311" s="1"/>
      <c r="E311" s="1"/>
      <c r="F311" s="1"/>
      <c r="G311" s="1"/>
      <c r="H311" s="1"/>
    </row>
    <row r="312" spans="1:8">
      <c r="A312" s="1"/>
      <c r="B312" s="1"/>
      <c r="C312" s="1"/>
      <c r="D312" s="1"/>
      <c r="E312" s="1"/>
      <c r="F312" s="1"/>
      <c r="G312" s="1"/>
      <c r="H312" s="1"/>
    </row>
    <row r="313" spans="1:8">
      <c r="A313" s="1"/>
      <c r="B313" s="1"/>
      <c r="C313" s="1"/>
      <c r="D313" s="1"/>
      <c r="E313" s="1"/>
      <c r="F313" s="1"/>
      <c r="G313" s="1"/>
      <c r="H313" s="1"/>
    </row>
    <row r="314" spans="1:8">
      <c r="A314" s="1"/>
      <c r="B314" s="1"/>
      <c r="C314" s="1"/>
      <c r="D314" s="1"/>
      <c r="E314" s="1"/>
      <c r="F314" s="1"/>
      <c r="G314" s="1"/>
      <c r="H314" s="1"/>
    </row>
    <row r="315" spans="1:8">
      <c r="A315" s="1"/>
      <c r="B315" s="1"/>
      <c r="C315" s="1"/>
      <c r="D315" s="1"/>
      <c r="E315" s="1"/>
      <c r="F315" s="1"/>
      <c r="G315" s="1"/>
      <c r="H315" s="1"/>
    </row>
    <row r="316" spans="1:8">
      <c r="A316" s="1"/>
      <c r="B316" s="1"/>
      <c r="C316" s="1"/>
      <c r="D316" s="1"/>
      <c r="E316" s="1"/>
      <c r="F316" s="1"/>
      <c r="G316" s="1"/>
      <c r="H316" s="1"/>
    </row>
    <row r="317" spans="1:8">
      <c r="A317" s="1"/>
      <c r="B317" s="1"/>
      <c r="C317" s="1"/>
      <c r="D317" s="1"/>
      <c r="E317" s="1"/>
      <c r="F317" s="1"/>
      <c r="G317" s="1"/>
      <c r="H317" s="1"/>
    </row>
    <row r="318" spans="1:8">
      <c r="A318" s="1"/>
      <c r="B318" s="1"/>
      <c r="C318" s="1"/>
      <c r="D318" s="1"/>
      <c r="E318" s="1"/>
      <c r="F318" s="1"/>
      <c r="G318" s="1"/>
      <c r="H318" s="1"/>
    </row>
    <row r="319" spans="1:8">
      <c r="A319" s="1"/>
      <c r="B319" s="1"/>
      <c r="C319" s="1"/>
      <c r="D319" s="1"/>
      <c r="E319" s="1"/>
      <c r="F319" s="1"/>
      <c r="G319" s="1"/>
      <c r="H319" s="1"/>
    </row>
    <row r="320" spans="1:8">
      <c r="A320" s="1"/>
      <c r="B320" s="1"/>
      <c r="C320" s="1"/>
      <c r="D320" s="1"/>
      <c r="E320" s="1"/>
      <c r="F320" s="1"/>
      <c r="G320" s="1"/>
      <c r="H320" s="1"/>
    </row>
    <row r="321" spans="1:8">
      <c r="A321" s="1"/>
      <c r="B321" s="1"/>
      <c r="C321" s="1"/>
      <c r="D321" s="1"/>
      <c r="E321" s="1"/>
      <c r="F321" s="1"/>
      <c r="G321" s="1"/>
      <c r="H321" s="1"/>
    </row>
    <row r="322" spans="1:8">
      <c r="A322" s="1"/>
      <c r="B322" s="1"/>
      <c r="C322" s="1"/>
      <c r="D322" s="1"/>
      <c r="E322" s="1"/>
      <c r="F322" s="1"/>
      <c r="G322" s="1"/>
      <c r="H322" s="1"/>
    </row>
    <row r="323" spans="1:8">
      <c r="A323" s="1"/>
      <c r="B323" s="1"/>
      <c r="C323" s="1"/>
      <c r="D323" s="1"/>
      <c r="E323" s="1"/>
      <c r="F323" s="1"/>
      <c r="G323" s="1"/>
      <c r="H323" s="1"/>
    </row>
    <row r="324" spans="1:8">
      <c r="A324" s="1"/>
      <c r="B324" s="1"/>
      <c r="C324" s="1"/>
      <c r="D324" s="1"/>
      <c r="E324" s="1"/>
      <c r="F324" s="1"/>
      <c r="G324" s="1"/>
      <c r="H324" s="1"/>
    </row>
    <row r="325" spans="1:8">
      <c r="A325" s="1"/>
      <c r="B325" s="1"/>
      <c r="C325" s="1"/>
      <c r="D325" s="1"/>
      <c r="E325" s="1"/>
      <c r="F325" s="1"/>
      <c r="G325" s="1"/>
      <c r="H325" s="1"/>
    </row>
    <row r="326" spans="1:8">
      <c r="A326" s="1"/>
      <c r="B326" s="1"/>
      <c r="C326" s="1"/>
      <c r="D326" s="1"/>
      <c r="E326" s="1"/>
      <c r="F326" s="1"/>
      <c r="G326" s="1"/>
      <c r="H326" s="1"/>
    </row>
    <row r="327" spans="1:8">
      <c r="A327" s="1"/>
      <c r="B327" s="1"/>
      <c r="C327" s="1"/>
      <c r="D327" s="1"/>
      <c r="E327" s="1"/>
      <c r="F327" s="1"/>
      <c r="G327" s="1"/>
      <c r="H327" s="1"/>
    </row>
    <row r="328" spans="1:8">
      <c r="A328" s="1"/>
      <c r="B328" s="1"/>
      <c r="C328" s="1"/>
      <c r="D328" s="1"/>
      <c r="E328" s="1"/>
      <c r="F328" s="1"/>
      <c r="G328" s="1"/>
      <c r="H328" s="1"/>
    </row>
    <row r="329" spans="1:8">
      <c r="A329" s="1"/>
      <c r="B329" s="1"/>
      <c r="C329" s="1"/>
      <c r="D329" s="1"/>
      <c r="E329" s="1"/>
      <c r="F329" s="1"/>
      <c r="G329" s="1"/>
      <c r="H329" s="1"/>
    </row>
    <row r="330" spans="1:8">
      <c r="A330" s="1"/>
      <c r="B330" s="1"/>
      <c r="C330" s="1"/>
      <c r="D330" s="1"/>
      <c r="E330" s="1"/>
      <c r="F330" s="1"/>
      <c r="G330" s="1"/>
      <c r="H330" s="1"/>
    </row>
    <row r="331" spans="1:8">
      <c r="A331" s="1"/>
      <c r="B331" s="1"/>
      <c r="C331" s="1"/>
      <c r="D331" s="1"/>
      <c r="E331" s="1"/>
      <c r="F331" s="1"/>
      <c r="G331" s="1"/>
      <c r="H331" s="1"/>
    </row>
    <row r="332" spans="1:8">
      <c r="A332" s="1"/>
      <c r="B332" s="1"/>
      <c r="C332" s="1"/>
      <c r="D332" s="1"/>
      <c r="E332" s="1"/>
      <c r="F332" s="1"/>
      <c r="G332" s="1"/>
      <c r="H332" s="1"/>
    </row>
    <row r="333" spans="1:8">
      <c r="A333" s="1"/>
      <c r="B333" s="1"/>
      <c r="C333" s="1"/>
      <c r="D333" s="1"/>
      <c r="E333" s="1"/>
      <c r="F333" s="1"/>
      <c r="G333" s="1"/>
      <c r="H333" s="1"/>
    </row>
    <row r="334" spans="1:8">
      <c r="A334" s="1"/>
      <c r="B334" s="1"/>
      <c r="C334" s="1"/>
      <c r="D334" s="1"/>
      <c r="E334" s="1"/>
      <c r="F334" s="1"/>
      <c r="G334" s="1"/>
      <c r="H334" s="1"/>
    </row>
    <row r="335" spans="1:8">
      <c r="A335" s="1"/>
      <c r="B335" s="1"/>
      <c r="C335" s="1"/>
      <c r="D335" s="1"/>
      <c r="E335" s="1"/>
      <c r="F335" s="1"/>
      <c r="G335" s="1"/>
      <c r="H335" s="1"/>
    </row>
    <row r="336" spans="1:8">
      <c r="A336" s="1"/>
      <c r="B336" s="1"/>
      <c r="C336" s="1"/>
      <c r="D336" s="1"/>
      <c r="E336" s="1"/>
      <c r="F336" s="1"/>
      <c r="G336" s="1"/>
      <c r="H336" s="1"/>
    </row>
    <row r="337" spans="1:8">
      <c r="A337" s="1"/>
      <c r="B337" s="1"/>
      <c r="C337" s="1"/>
      <c r="D337" s="1"/>
      <c r="E337" s="1"/>
      <c r="F337" s="1"/>
      <c r="G337" s="1"/>
      <c r="H337" s="1"/>
    </row>
    <row r="338" spans="1:8">
      <c r="A338" s="1"/>
      <c r="B338" s="1"/>
      <c r="C338" s="1"/>
      <c r="D338" s="1"/>
      <c r="E338" s="1"/>
      <c r="F338" s="1"/>
      <c r="G338" s="1"/>
      <c r="H338" s="1"/>
    </row>
    <row r="339" spans="1:8">
      <c r="A339" s="1"/>
      <c r="B339" s="1"/>
      <c r="C339" s="1"/>
      <c r="D339" s="1"/>
      <c r="E339" s="1"/>
      <c r="F339" s="1"/>
      <c r="G339" s="1"/>
      <c r="H339" s="1"/>
    </row>
    <row r="340" spans="1:8">
      <c r="A340" s="1"/>
      <c r="B340" s="1"/>
      <c r="C340" s="1"/>
      <c r="D340" s="1"/>
      <c r="E340" s="1"/>
      <c r="F340" s="1"/>
      <c r="G340" s="1"/>
      <c r="H340" s="1"/>
    </row>
    <row r="341" spans="1:8">
      <c r="A341" s="1"/>
      <c r="B341" s="1"/>
      <c r="C341" s="1"/>
      <c r="D341" s="1"/>
      <c r="E341" s="1"/>
      <c r="F341" s="1"/>
      <c r="G341" s="1"/>
      <c r="H341" s="1"/>
    </row>
    <row r="342" spans="1:8">
      <c r="A342" s="1"/>
      <c r="B342" s="1"/>
      <c r="C342" s="1"/>
      <c r="D342" s="1"/>
      <c r="E342" s="1"/>
      <c r="F342" s="1"/>
      <c r="G342" s="1"/>
      <c r="H342" s="1"/>
    </row>
    <row r="343" spans="1:8">
      <c r="A343" s="1"/>
      <c r="B343" s="1"/>
      <c r="C343" s="1"/>
      <c r="D343" s="1"/>
      <c r="E343" s="1"/>
      <c r="F343" s="1"/>
      <c r="G343" s="1"/>
      <c r="H343" s="1"/>
    </row>
    <row r="344" spans="1:8">
      <c r="A344" s="1"/>
      <c r="B344" s="1"/>
      <c r="C344" s="1"/>
      <c r="D344" s="1"/>
      <c r="E344" s="1"/>
      <c r="F344" s="1"/>
      <c r="G344" s="1"/>
      <c r="H344" s="1"/>
    </row>
    <row r="345" spans="1:8">
      <c r="A345" s="1"/>
      <c r="B345" s="1"/>
      <c r="C345" s="1"/>
      <c r="D345" s="1"/>
      <c r="E345" s="1"/>
      <c r="F345" s="1"/>
      <c r="G345" s="1"/>
      <c r="H345" s="1"/>
    </row>
    <row r="346" spans="1:8">
      <c r="A346" s="1"/>
      <c r="B346" s="1"/>
      <c r="C346" s="1"/>
      <c r="D346" s="1"/>
      <c r="E346" s="1"/>
      <c r="F346" s="1"/>
      <c r="G346" s="1"/>
      <c r="H346" s="1"/>
    </row>
    <row r="347" spans="1:8">
      <c r="A347" s="1"/>
      <c r="B347" s="1"/>
      <c r="C347" s="1"/>
      <c r="D347" s="1"/>
      <c r="E347" s="1"/>
      <c r="F347" s="1"/>
      <c r="G347" s="1"/>
      <c r="H347" s="1"/>
    </row>
    <row r="348" spans="1:8">
      <c r="A348" s="1"/>
      <c r="B348" s="1"/>
      <c r="C348" s="1"/>
      <c r="D348" s="1"/>
      <c r="E348" s="1"/>
      <c r="F348" s="1"/>
      <c r="G348" s="1"/>
      <c r="H348" s="1"/>
    </row>
    <row r="349" spans="1:8">
      <c r="A349" s="1"/>
      <c r="B349" s="1"/>
      <c r="C349" s="1"/>
      <c r="D349" s="1"/>
      <c r="E349" s="1"/>
      <c r="F349" s="1"/>
      <c r="G349" s="1"/>
      <c r="H349" s="1"/>
    </row>
    <row r="350" spans="1:8">
      <c r="A350" s="1"/>
      <c r="B350" s="1"/>
      <c r="C350" s="1"/>
      <c r="D350" s="1"/>
      <c r="E350" s="1"/>
      <c r="F350" s="1"/>
      <c r="G350" s="1"/>
      <c r="H350" s="1"/>
    </row>
    <row r="351" spans="1:8">
      <c r="A351" s="1"/>
      <c r="B351" s="1"/>
      <c r="C351" s="1"/>
      <c r="D351" s="1"/>
      <c r="E351" s="1"/>
      <c r="F351" s="1"/>
      <c r="G351" s="1"/>
      <c r="H351" s="1"/>
    </row>
    <row r="352" spans="1:8">
      <c r="A352" s="1"/>
      <c r="B352" s="1"/>
      <c r="C352" s="1"/>
      <c r="D352" s="1"/>
      <c r="E352" s="1"/>
      <c r="F352" s="1"/>
      <c r="G352" s="1"/>
      <c r="H352" s="1"/>
    </row>
    <row r="353" spans="1:8">
      <c r="A353" s="1"/>
      <c r="B353" s="1"/>
      <c r="C353" s="1"/>
      <c r="D353" s="1"/>
      <c r="E353" s="1"/>
      <c r="F353" s="1"/>
      <c r="G353" s="1"/>
      <c r="H353" s="1"/>
    </row>
    <row r="354" spans="1:8">
      <c r="A354" s="1"/>
      <c r="B354" s="1"/>
      <c r="C354" s="1"/>
      <c r="D354" s="1"/>
      <c r="E354" s="1"/>
      <c r="F354" s="1"/>
      <c r="G354" s="1"/>
      <c r="H354" s="1"/>
    </row>
    <row r="355" spans="1:8">
      <c r="A355" s="1"/>
      <c r="B355" s="1"/>
      <c r="C355" s="1"/>
      <c r="D355" s="1"/>
      <c r="E355" s="1"/>
      <c r="F355" s="1"/>
      <c r="G355" s="1"/>
      <c r="H355" s="1"/>
    </row>
    <row r="356" spans="1:8">
      <c r="A356" s="1"/>
      <c r="B356" s="1"/>
      <c r="C356" s="1"/>
      <c r="D356" s="1"/>
      <c r="E356" s="1"/>
      <c r="F356" s="1"/>
      <c r="G356" s="1"/>
      <c r="H356" s="1"/>
    </row>
    <row r="357" spans="1:8">
      <c r="A357" s="1"/>
      <c r="B357" s="1"/>
      <c r="C357" s="1"/>
      <c r="D357" s="1"/>
      <c r="E357" s="1"/>
      <c r="F357" s="1"/>
      <c r="G357" s="1"/>
      <c r="H357" s="1"/>
    </row>
    <row r="358" spans="1:8">
      <c r="A358" s="1"/>
      <c r="B358" s="1"/>
      <c r="C358" s="1"/>
      <c r="D358" s="1"/>
      <c r="E358" s="1"/>
      <c r="F358" s="1"/>
      <c r="G358" s="1"/>
      <c r="H358" s="1"/>
    </row>
    <row r="359" spans="1:8">
      <c r="A359" s="1"/>
      <c r="B359" s="1"/>
      <c r="C359" s="1"/>
      <c r="D359" s="1"/>
      <c r="E359" s="1"/>
      <c r="F359" s="1"/>
      <c r="G359" s="1"/>
      <c r="H359" s="1"/>
    </row>
    <row r="360" spans="1:8">
      <c r="A360" s="1"/>
      <c r="B360" s="1"/>
      <c r="C360" s="1"/>
      <c r="D360" s="1"/>
      <c r="E360" s="1"/>
      <c r="F360" s="1"/>
      <c r="G360" s="1"/>
      <c r="H360" s="1"/>
    </row>
    <row r="361" spans="1:8">
      <c r="A361" s="1"/>
      <c r="B361" s="1"/>
      <c r="C361" s="1"/>
      <c r="D361" s="1"/>
      <c r="E361" s="1"/>
      <c r="F361" s="1"/>
      <c r="G361" s="1"/>
      <c r="H361" s="1"/>
    </row>
    <row r="362" spans="1:8">
      <c r="A362" s="1"/>
      <c r="B362" s="1"/>
      <c r="C362" s="1"/>
      <c r="D362" s="1"/>
      <c r="E362" s="1"/>
      <c r="F362" s="1"/>
      <c r="G362" s="1"/>
      <c r="H362" s="1"/>
    </row>
    <row r="363" spans="1:8">
      <c r="A363" s="1"/>
      <c r="B363" s="1"/>
      <c r="C363" s="1"/>
      <c r="D363" s="1"/>
      <c r="E363" s="1"/>
      <c r="F363" s="1"/>
      <c r="G363" s="1"/>
      <c r="H363" s="1"/>
    </row>
    <row r="364" spans="1:8">
      <c r="A364" s="1"/>
      <c r="B364" s="1"/>
      <c r="C364" s="1"/>
      <c r="D364" s="1"/>
      <c r="E364" s="1"/>
      <c r="F364" s="1"/>
      <c r="G364" s="1"/>
      <c r="H364" s="1"/>
    </row>
    <row r="365" spans="1:8">
      <c r="A365" s="1"/>
      <c r="B365" s="1"/>
      <c r="C365" s="1"/>
      <c r="D365" s="1"/>
      <c r="E365" s="1"/>
      <c r="F365" s="1"/>
      <c r="G365" s="1"/>
      <c r="H365" s="1"/>
    </row>
    <row r="366" spans="1:8">
      <c r="A366" s="1"/>
      <c r="B366" s="1"/>
      <c r="C366" s="1"/>
      <c r="D366" s="1"/>
      <c r="E366" s="1"/>
      <c r="F366" s="1"/>
      <c r="G366" s="1"/>
      <c r="H366" s="1"/>
    </row>
    <row r="367" spans="1:8">
      <c r="A367" s="1"/>
      <c r="B367" s="1"/>
      <c r="C367" s="1"/>
      <c r="D367" s="1"/>
      <c r="E367" s="1"/>
      <c r="F367" s="1"/>
      <c r="G367" s="1"/>
      <c r="H367" s="1"/>
    </row>
    <row r="368" spans="1:8">
      <c r="A368" s="1"/>
      <c r="B368" s="1"/>
      <c r="C368" s="1"/>
      <c r="D368" s="1"/>
      <c r="E368" s="1"/>
      <c r="F368" s="1"/>
      <c r="G368" s="1"/>
      <c r="H368" s="1"/>
    </row>
    <row r="369" spans="1:8">
      <c r="A369" s="1"/>
      <c r="B369" s="1"/>
      <c r="C369" s="1"/>
      <c r="D369" s="1"/>
      <c r="E369" s="1"/>
      <c r="F369" s="1"/>
      <c r="G369" s="1"/>
      <c r="H369" s="1"/>
    </row>
    <row r="370" spans="1:8">
      <c r="A370" s="1"/>
      <c r="B370" s="1"/>
      <c r="C370" s="1"/>
      <c r="D370" s="1"/>
      <c r="E370" s="1"/>
      <c r="F370" s="1"/>
      <c r="G370" s="1"/>
      <c r="H370" s="1"/>
    </row>
    <row r="371" spans="1:8">
      <c r="A371" s="1"/>
      <c r="B371" s="1"/>
      <c r="C371" s="1"/>
      <c r="D371" s="1"/>
      <c r="E371" s="1"/>
      <c r="F371" s="1"/>
      <c r="G371" s="1"/>
      <c r="H371" s="1"/>
    </row>
    <row r="372" spans="1:8">
      <c r="A372" s="1"/>
      <c r="B372" s="1"/>
      <c r="C372" s="1"/>
      <c r="D372" s="1"/>
      <c r="E372" s="1"/>
      <c r="F372" s="1"/>
      <c r="G372" s="1"/>
      <c r="H372" s="1"/>
    </row>
    <row r="373" spans="1:8">
      <c r="A373" s="1"/>
      <c r="B373" s="1"/>
      <c r="C373" s="1"/>
      <c r="D373" s="1"/>
      <c r="E373" s="1"/>
      <c r="F373" s="1"/>
      <c r="G373" s="1"/>
      <c r="H373" s="1"/>
    </row>
    <row r="374" spans="1:8">
      <c r="A374" s="1"/>
      <c r="B374" s="1"/>
      <c r="C374" s="1"/>
      <c r="D374" s="1"/>
      <c r="E374" s="1"/>
      <c r="F374" s="1"/>
      <c r="G374" s="1"/>
      <c r="H374" s="1"/>
    </row>
    <row r="375" spans="1:8">
      <c r="A375" s="1"/>
      <c r="B375" s="1"/>
      <c r="C375" s="1"/>
      <c r="D375" s="1"/>
      <c r="E375" s="1"/>
      <c r="F375" s="1"/>
      <c r="G375" s="1"/>
      <c r="H375" s="1"/>
    </row>
    <row r="376" spans="1:8">
      <c r="A376" s="1"/>
      <c r="B376" s="1"/>
      <c r="C376" s="1"/>
      <c r="D376" s="1"/>
      <c r="E376" s="1"/>
      <c r="F376" s="1"/>
      <c r="G376" s="1"/>
      <c r="H376" s="1"/>
    </row>
    <row r="377" spans="1:8">
      <c r="A377" s="1"/>
      <c r="B377" s="1"/>
      <c r="C377" s="1"/>
      <c r="D377" s="1"/>
      <c r="E377" s="1"/>
      <c r="F377" s="1"/>
      <c r="G377" s="1"/>
      <c r="H377" s="1"/>
    </row>
    <row r="378" spans="1:8">
      <c r="A378" s="1"/>
      <c r="B378" s="1"/>
      <c r="C378" s="1"/>
      <c r="D378" s="1"/>
      <c r="E378" s="1"/>
      <c r="F378" s="1"/>
      <c r="G378" s="1"/>
      <c r="H378" s="1"/>
    </row>
    <row r="379" spans="1:8">
      <c r="A379" s="1"/>
      <c r="B379" s="1"/>
      <c r="C379" s="1"/>
      <c r="D379" s="1"/>
      <c r="E379" s="1"/>
      <c r="F379" s="1"/>
      <c r="G379" s="1"/>
      <c r="H379" s="1"/>
    </row>
    <row r="380" spans="1:8">
      <c r="A380" s="1"/>
      <c r="B380" s="1"/>
      <c r="C380" s="1"/>
      <c r="D380" s="1"/>
      <c r="E380" s="1"/>
      <c r="F380" s="1"/>
      <c r="G380" s="1"/>
      <c r="H380" s="1"/>
    </row>
    <row r="381" spans="1:8">
      <c r="A381" s="1"/>
      <c r="B381" s="1"/>
      <c r="C381" s="1"/>
      <c r="D381" s="1"/>
      <c r="E381" s="1"/>
      <c r="F381" s="1"/>
      <c r="G381" s="1"/>
      <c r="H381" s="1"/>
    </row>
    <row r="382" spans="1:8">
      <c r="A382" s="1"/>
      <c r="B382" s="1"/>
      <c r="C382" s="1"/>
      <c r="D382" s="1"/>
      <c r="E382" s="1"/>
      <c r="F382" s="1"/>
      <c r="G382" s="1"/>
      <c r="H382" s="1"/>
    </row>
    <row r="383" spans="1:8">
      <c r="A383" s="1"/>
      <c r="B383" s="1"/>
      <c r="C383" s="1"/>
      <c r="D383" s="1"/>
      <c r="E383" s="1"/>
      <c r="F383" s="1"/>
      <c r="G383" s="1"/>
      <c r="H383" s="1"/>
    </row>
    <row r="384" spans="1:8">
      <c r="A384" s="1"/>
      <c r="B384" s="1"/>
      <c r="C384" s="1"/>
      <c r="D384" s="1"/>
      <c r="E384" s="1"/>
      <c r="F384" s="1"/>
      <c r="G384" s="1"/>
      <c r="H384" s="1"/>
    </row>
    <row r="385" spans="1:8">
      <c r="A385" s="1"/>
      <c r="B385" s="1"/>
      <c r="C385" s="1"/>
      <c r="D385" s="1"/>
      <c r="E385" s="1"/>
      <c r="F385" s="1"/>
      <c r="G385" s="1"/>
      <c r="H385" s="1"/>
    </row>
    <row r="386" spans="1:8">
      <c r="A386" s="1"/>
      <c r="B386" s="1"/>
      <c r="C386" s="1"/>
      <c r="D386" s="1"/>
      <c r="E386" s="1"/>
      <c r="F386" s="1"/>
      <c r="G386" s="1"/>
      <c r="H386" s="1"/>
    </row>
    <row r="387" spans="1:8">
      <c r="A387" s="1"/>
      <c r="B387" s="1"/>
      <c r="C387" s="1"/>
      <c r="D387" s="1"/>
      <c r="E387" s="1"/>
      <c r="F387" s="1"/>
      <c r="G387" s="1"/>
      <c r="H387" s="1"/>
    </row>
    <row r="388" spans="1:8">
      <c r="A388" s="1"/>
      <c r="B388" s="1"/>
      <c r="C388" s="1"/>
      <c r="D388" s="1"/>
      <c r="E388" s="1"/>
      <c r="F388" s="1"/>
      <c r="G388" s="1"/>
      <c r="H388" s="1"/>
    </row>
    <row r="389" spans="1:8">
      <c r="A389" s="1"/>
      <c r="B389" s="1"/>
      <c r="C389" s="1"/>
      <c r="D389" s="1"/>
      <c r="E389" s="1"/>
      <c r="F389" s="1"/>
      <c r="G389" s="1"/>
      <c r="H389" s="1"/>
    </row>
    <row r="390" spans="1:8">
      <c r="A390" s="1"/>
      <c r="B390" s="1"/>
      <c r="C390" s="1"/>
      <c r="D390" s="1"/>
      <c r="E390" s="1"/>
      <c r="F390" s="1"/>
      <c r="G390" s="1"/>
      <c r="H390" s="1"/>
    </row>
    <row r="391" spans="1:8">
      <c r="A391" s="1"/>
      <c r="B391" s="1"/>
      <c r="C391" s="1"/>
      <c r="D391" s="1"/>
      <c r="E391" s="1"/>
      <c r="F391" s="1"/>
      <c r="G391" s="1"/>
      <c r="H391" s="1"/>
    </row>
    <row r="392" spans="1:8">
      <c r="A392" s="1"/>
      <c r="B392" s="1"/>
      <c r="C392" s="1"/>
      <c r="D392" s="1"/>
      <c r="E392" s="1"/>
      <c r="F392" s="1"/>
      <c r="G392" s="1"/>
      <c r="H392" s="1"/>
    </row>
    <row r="393" spans="1:8">
      <c r="A393" s="1"/>
      <c r="B393" s="1"/>
      <c r="C393" s="1"/>
      <c r="D393" s="1"/>
      <c r="E393" s="1"/>
      <c r="F393" s="1"/>
      <c r="G393" s="1"/>
      <c r="H393" s="1"/>
    </row>
    <row r="394" spans="1:8">
      <c r="A394" s="1"/>
      <c r="B394" s="1"/>
      <c r="C394" s="1"/>
      <c r="D394" s="1"/>
      <c r="E394" s="1"/>
      <c r="F394" s="1"/>
      <c r="G394" s="1"/>
      <c r="H394" s="1"/>
    </row>
    <row r="395" spans="1:8">
      <c r="A395" s="1"/>
      <c r="B395" s="1"/>
      <c r="C395" s="1"/>
      <c r="D395" s="1"/>
      <c r="E395" s="1"/>
      <c r="F395" s="1"/>
      <c r="G395" s="1"/>
      <c r="H395" s="1"/>
    </row>
    <row r="396" spans="1:8">
      <c r="A396" s="1"/>
      <c r="B396" s="1"/>
      <c r="C396" s="1"/>
      <c r="D396" s="1"/>
      <c r="E396" s="1"/>
      <c r="F396" s="1"/>
      <c r="G396" s="1"/>
      <c r="H396" s="1"/>
    </row>
    <row r="397" spans="1:8">
      <c r="A397" s="1"/>
      <c r="B397" s="1"/>
      <c r="C397" s="1"/>
      <c r="D397" s="1"/>
      <c r="E397" s="1"/>
      <c r="F397" s="1"/>
      <c r="G397" s="1"/>
      <c r="H397" s="1"/>
    </row>
    <row r="398" spans="1:8">
      <c r="A398" s="1"/>
      <c r="B398" s="1"/>
      <c r="C398" s="1"/>
      <c r="D398" s="1"/>
      <c r="E398" s="1"/>
      <c r="F398" s="1"/>
      <c r="G398" s="1"/>
      <c r="H398" s="1"/>
    </row>
    <row r="399" spans="1:8">
      <c r="A399" s="1"/>
      <c r="B399" s="1"/>
      <c r="C399" s="1"/>
      <c r="D399" s="1"/>
      <c r="E399" s="1"/>
      <c r="F399" s="1"/>
      <c r="G399" s="1"/>
      <c r="H399" s="1"/>
    </row>
    <row r="400" spans="1:8">
      <c r="A400" s="1"/>
      <c r="B400" s="1"/>
      <c r="C400" s="1"/>
      <c r="D400" s="1"/>
      <c r="E400" s="1"/>
      <c r="F400" s="1"/>
      <c r="G400" s="1"/>
      <c r="H400" s="1"/>
    </row>
    <row r="401" spans="1:8">
      <c r="A401" s="1"/>
      <c r="B401" s="1"/>
      <c r="C401" s="1"/>
      <c r="D401" s="1"/>
      <c r="E401" s="1"/>
      <c r="F401" s="1"/>
      <c r="G401" s="1"/>
      <c r="H401" s="1"/>
    </row>
    <row r="402" spans="1:8">
      <c r="A402" s="1"/>
      <c r="B402" s="1"/>
      <c r="C402" s="1"/>
      <c r="D402" s="1"/>
      <c r="E402" s="1"/>
      <c r="F402" s="1"/>
      <c r="G402" s="1"/>
      <c r="H402" s="1"/>
    </row>
    <row r="403" spans="1:8">
      <c r="A403" s="1"/>
      <c r="B403" s="1"/>
      <c r="C403" s="1"/>
      <c r="D403" s="1"/>
      <c r="E403" s="1"/>
      <c r="F403" s="1"/>
      <c r="G403" s="1"/>
      <c r="H403" s="1"/>
    </row>
    <row r="404" spans="1:8">
      <c r="A404" s="1"/>
      <c r="B404" s="1"/>
      <c r="C404" s="1"/>
      <c r="D404" s="1"/>
      <c r="E404" s="1"/>
      <c r="F404" s="1"/>
      <c r="G404" s="1"/>
      <c r="H404" s="1"/>
    </row>
    <row r="405" spans="1:8">
      <c r="A405" s="1"/>
      <c r="B405" s="1"/>
      <c r="C405" s="1"/>
      <c r="D405" s="1"/>
      <c r="E405" s="1"/>
      <c r="F405" s="1"/>
      <c r="G405" s="1"/>
      <c r="H405" s="1"/>
    </row>
    <row r="406" spans="1:8">
      <c r="A406" s="1"/>
      <c r="B406" s="1"/>
      <c r="C406" s="1"/>
      <c r="D406" s="1"/>
      <c r="E406" s="1"/>
      <c r="F406" s="1"/>
      <c r="G406" s="1"/>
      <c r="H406" s="1"/>
    </row>
    <row r="407" spans="1:8">
      <c r="A407" s="1"/>
      <c r="B407" s="1"/>
      <c r="C407" s="1"/>
      <c r="D407" s="1"/>
      <c r="E407" s="1"/>
      <c r="F407" s="1"/>
      <c r="G407" s="1"/>
      <c r="H407" s="1"/>
    </row>
    <row r="408" spans="1:8">
      <c r="A408" s="1"/>
      <c r="B408" s="1"/>
      <c r="C408" s="1"/>
      <c r="D408" s="1"/>
      <c r="E408" s="1"/>
      <c r="F408" s="1"/>
      <c r="G408" s="1"/>
      <c r="H408" s="1"/>
    </row>
    <row r="409" spans="1:8">
      <c r="A409" s="1"/>
      <c r="B409" s="1"/>
      <c r="C409" s="1"/>
      <c r="D409" s="1"/>
      <c r="E409" s="1"/>
      <c r="F409" s="1"/>
      <c r="G409" s="1"/>
      <c r="H409" s="1"/>
    </row>
    <row r="410" spans="1:8">
      <c r="A410" s="1"/>
      <c r="B410" s="1"/>
      <c r="C410" s="1"/>
      <c r="D410" s="1"/>
      <c r="E410" s="1"/>
      <c r="F410" s="1"/>
      <c r="G410" s="1"/>
      <c r="H410" s="1"/>
    </row>
    <row r="411" spans="1:8">
      <c r="A411" s="1"/>
      <c r="B411" s="1"/>
      <c r="C411" s="1"/>
      <c r="D411" s="1"/>
      <c r="E411" s="1"/>
      <c r="F411" s="1"/>
      <c r="G411" s="1"/>
      <c r="H411" s="1"/>
    </row>
    <row r="412" spans="1:8">
      <c r="A412" s="1"/>
      <c r="B412" s="1"/>
      <c r="C412" s="1"/>
      <c r="D412" s="1"/>
      <c r="E412" s="1"/>
      <c r="F412" s="1"/>
      <c r="G412" s="1"/>
      <c r="H412" s="1"/>
    </row>
    <row r="413" spans="1:8">
      <c r="A413" s="1"/>
      <c r="B413" s="1"/>
      <c r="C413" s="1"/>
      <c r="D413" s="1"/>
      <c r="E413" s="1"/>
      <c r="F413" s="1"/>
      <c r="G413" s="1"/>
      <c r="H413" s="1"/>
    </row>
    <row r="414" spans="1:8">
      <c r="A414" s="1"/>
      <c r="B414" s="1"/>
      <c r="C414" s="1"/>
      <c r="D414" s="1"/>
      <c r="E414" s="1"/>
      <c r="F414" s="1"/>
      <c r="G414" s="1"/>
      <c r="H414" s="1"/>
    </row>
    <row r="415" spans="1:8">
      <c r="A415" s="1"/>
      <c r="B415" s="1"/>
      <c r="C415" s="1"/>
      <c r="D415" s="1"/>
      <c r="E415" s="1"/>
      <c r="F415" s="1"/>
      <c r="G415" s="1"/>
      <c r="H415" s="1"/>
    </row>
    <row r="416" spans="1:8">
      <c r="A416" s="1"/>
      <c r="B416" s="1"/>
      <c r="C416" s="1"/>
      <c r="D416" s="1"/>
      <c r="E416" s="1"/>
      <c r="F416" s="1"/>
      <c r="G416" s="1"/>
      <c r="H416" s="1"/>
    </row>
    <row r="417" spans="1:8">
      <c r="A417" s="1"/>
      <c r="B417" s="1"/>
      <c r="C417" s="1"/>
      <c r="D417" s="1"/>
      <c r="E417" s="1"/>
      <c r="F417" s="1"/>
      <c r="G417" s="1"/>
      <c r="H417" s="1"/>
    </row>
    <row r="418" spans="1:8">
      <c r="A418" s="1"/>
      <c r="B418" s="1"/>
      <c r="C418" s="1"/>
      <c r="D418" s="1"/>
      <c r="E418" s="1"/>
      <c r="F418" s="1"/>
      <c r="G418" s="1"/>
      <c r="H418" s="1"/>
    </row>
    <row r="419" spans="1:8">
      <c r="A419" s="1"/>
      <c r="B419" s="1"/>
      <c r="C419" s="1"/>
      <c r="D419" s="1"/>
      <c r="E419" s="1"/>
      <c r="F419" s="1"/>
      <c r="G419" s="1"/>
      <c r="H419" s="1"/>
    </row>
    <row r="420" spans="1:8">
      <c r="A420" s="1"/>
      <c r="B420" s="1"/>
      <c r="C420" s="1"/>
      <c r="D420" s="1"/>
      <c r="E420" s="1"/>
      <c r="F420" s="1"/>
      <c r="G420" s="1"/>
      <c r="H420" s="1"/>
    </row>
    <row r="421" spans="1:8">
      <c r="A421" s="1"/>
      <c r="B421" s="1"/>
      <c r="C421" s="1"/>
      <c r="D421" s="1"/>
      <c r="E421" s="1"/>
      <c r="F421" s="1"/>
      <c r="G421" s="1"/>
      <c r="H421" s="1"/>
    </row>
    <row r="422" spans="1:8">
      <c r="A422" s="1"/>
      <c r="B422" s="1"/>
      <c r="C422" s="1"/>
      <c r="D422" s="1"/>
      <c r="E422" s="1"/>
      <c r="F422" s="1"/>
      <c r="G422" s="1"/>
      <c r="H422" s="1"/>
    </row>
    <row r="423" spans="1:8">
      <c r="A423" s="1"/>
      <c r="B423" s="1"/>
      <c r="C423" s="1"/>
      <c r="D423" s="1"/>
      <c r="E423" s="1"/>
      <c r="F423" s="1"/>
      <c r="G423" s="1"/>
      <c r="H423" s="1"/>
    </row>
    <row r="424" spans="1:8">
      <c r="A424" s="1"/>
      <c r="B424" s="1"/>
      <c r="C424" s="1"/>
      <c r="D424" s="1"/>
      <c r="E424" s="1"/>
      <c r="F424" s="1"/>
      <c r="G424" s="1"/>
      <c r="H424" s="1"/>
    </row>
    <row r="425" spans="1:8">
      <c r="A425" s="1"/>
      <c r="B425" s="1"/>
      <c r="C425" s="1"/>
      <c r="D425" s="1"/>
      <c r="E425" s="1"/>
      <c r="F425" s="1"/>
      <c r="G425" s="1"/>
      <c r="H425" s="1"/>
    </row>
    <row r="426" spans="1:8">
      <c r="A426" s="1"/>
      <c r="B426" s="1"/>
      <c r="C426" s="1"/>
      <c r="D426" s="1"/>
      <c r="E426" s="1"/>
      <c r="F426" s="1"/>
      <c r="G426" s="1"/>
      <c r="H426" s="1"/>
    </row>
    <row r="427" spans="1:8">
      <c r="A427" s="1"/>
      <c r="B427" s="1"/>
      <c r="C427" s="1"/>
      <c r="D427" s="1"/>
      <c r="E427" s="1"/>
      <c r="F427" s="1"/>
      <c r="G427" s="1"/>
      <c r="H427" s="1"/>
    </row>
    <row r="428" spans="1:8">
      <c r="A428" s="1"/>
      <c r="B428" s="1"/>
      <c r="C428" s="1"/>
      <c r="D428" s="1"/>
      <c r="E428" s="1"/>
      <c r="F428" s="1"/>
      <c r="G428" s="1"/>
      <c r="H428" s="1"/>
    </row>
    <row r="429" spans="1:8">
      <c r="A429" s="1"/>
      <c r="B429" s="1"/>
      <c r="C429" s="1"/>
      <c r="D429" s="1"/>
      <c r="E429" s="1"/>
      <c r="F429" s="1"/>
      <c r="G429" s="1"/>
      <c r="H429" s="1"/>
    </row>
    <row r="430" spans="1:8">
      <c r="A430" s="1"/>
      <c r="B430" s="1"/>
      <c r="C430" s="1"/>
      <c r="D430" s="1"/>
      <c r="E430" s="1"/>
      <c r="F430" s="1"/>
      <c r="G430" s="1"/>
      <c r="H430" s="1"/>
    </row>
    <row r="431" spans="1:8">
      <c r="A431" s="1"/>
      <c r="B431" s="1"/>
      <c r="C431" s="1"/>
      <c r="D431" s="1"/>
      <c r="E431" s="1"/>
      <c r="F431" s="1"/>
      <c r="G431" s="1"/>
      <c r="H431" s="1"/>
    </row>
    <row r="432" spans="1:8">
      <c r="A432" s="1"/>
      <c r="B432" s="1"/>
      <c r="C432" s="1"/>
      <c r="D432" s="1"/>
      <c r="E432" s="1"/>
      <c r="F432" s="1"/>
      <c r="G432" s="1"/>
      <c r="H432" s="1"/>
    </row>
    <row r="433" spans="1:8">
      <c r="A433" s="1"/>
      <c r="B433" s="1"/>
      <c r="C433" s="1"/>
      <c r="D433" s="1"/>
      <c r="E433" s="1"/>
      <c r="F433" s="1"/>
      <c r="G433" s="1"/>
      <c r="H433" s="1"/>
    </row>
    <row r="434" spans="1:8">
      <c r="A434" s="1"/>
      <c r="B434" s="1"/>
      <c r="C434" s="1"/>
      <c r="D434" s="1"/>
      <c r="E434" s="1"/>
      <c r="F434" s="1"/>
      <c r="G434" s="1"/>
      <c r="H434" s="1"/>
    </row>
    <row r="435" spans="1:8">
      <c r="A435" s="1"/>
      <c r="B435" s="1"/>
      <c r="C435" s="1"/>
      <c r="D435" s="1"/>
      <c r="E435" s="1"/>
      <c r="F435" s="1"/>
      <c r="G435" s="1"/>
      <c r="H435" s="1"/>
    </row>
    <row r="436" spans="1:8">
      <c r="A436" s="1"/>
      <c r="B436" s="1"/>
      <c r="C436" s="1"/>
      <c r="D436" s="1"/>
      <c r="E436" s="1"/>
      <c r="F436" s="1"/>
      <c r="G436" s="1"/>
      <c r="H436" s="1"/>
    </row>
    <row r="437" spans="1:8">
      <c r="A437" s="1"/>
      <c r="B437" s="1"/>
      <c r="C437" s="1"/>
      <c r="D437" s="1"/>
      <c r="E437" s="1"/>
      <c r="F437" s="1"/>
      <c r="G437" s="1"/>
      <c r="H437" s="1"/>
    </row>
    <row r="438" spans="1:8">
      <c r="A438" s="1"/>
      <c r="B438" s="1"/>
      <c r="C438" s="1"/>
      <c r="D438" s="1"/>
      <c r="E438" s="1"/>
      <c r="F438" s="1"/>
      <c r="G438" s="1"/>
      <c r="H438" s="1"/>
    </row>
    <row r="439" spans="1:8">
      <c r="A439" s="1"/>
      <c r="B439" s="1"/>
      <c r="C439" s="1"/>
      <c r="D439" s="1"/>
      <c r="E439" s="1"/>
      <c r="F439" s="1"/>
      <c r="G439" s="1"/>
      <c r="H439" s="1"/>
    </row>
    <row r="440" spans="1:8">
      <c r="A440" s="1"/>
      <c r="B440" s="1"/>
      <c r="C440" s="1"/>
      <c r="D440" s="1"/>
      <c r="E440" s="1"/>
      <c r="F440" s="1"/>
      <c r="G440" s="1"/>
      <c r="H440" s="1"/>
    </row>
    <row r="441" spans="1:8">
      <c r="A441" s="1"/>
      <c r="B441" s="1"/>
      <c r="C441" s="1"/>
      <c r="D441" s="1"/>
      <c r="E441" s="1"/>
      <c r="F441" s="1"/>
      <c r="G441" s="1"/>
      <c r="H441" s="1"/>
    </row>
    <row r="442" spans="1:8">
      <c r="A442" s="1"/>
      <c r="B442" s="1"/>
      <c r="C442" s="1"/>
      <c r="D442" s="1"/>
      <c r="E442" s="1"/>
      <c r="F442" s="1"/>
      <c r="G442" s="1"/>
      <c r="H442" s="1"/>
    </row>
    <row r="443" spans="1:8">
      <c r="A443" s="1"/>
      <c r="B443" s="1"/>
      <c r="C443" s="1"/>
      <c r="D443" s="1"/>
      <c r="E443" s="1"/>
      <c r="F443" s="1"/>
      <c r="G443" s="1"/>
      <c r="H443" s="1"/>
    </row>
    <row r="444" spans="1:8">
      <c r="A444" s="1"/>
      <c r="B444" s="1"/>
      <c r="C444" s="1"/>
      <c r="D444" s="1"/>
      <c r="E444" s="1"/>
      <c r="F444" s="1"/>
      <c r="G444" s="1"/>
      <c r="H444" s="1"/>
    </row>
    <row r="445" spans="1:8">
      <c r="A445" s="1"/>
      <c r="B445" s="1"/>
      <c r="C445" s="1"/>
      <c r="D445" s="1"/>
      <c r="E445" s="1"/>
      <c r="F445" s="1"/>
      <c r="G445" s="1"/>
      <c r="H445" s="1"/>
    </row>
    <row r="446" spans="1:8">
      <c r="A446" s="1"/>
      <c r="B446" s="1"/>
      <c r="C446" s="1"/>
      <c r="D446" s="1"/>
      <c r="E446" s="1"/>
      <c r="F446" s="1"/>
      <c r="G446" s="1"/>
      <c r="H446" s="1"/>
    </row>
    <row r="447" spans="1:8">
      <c r="A447" s="1"/>
      <c r="B447" s="1"/>
      <c r="C447" s="1"/>
      <c r="D447" s="1"/>
      <c r="E447" s="1"/>
      <c r="F447" s="1"/>
      <c r="G447" s="1"/>
      <c r="H447" s="1"/>
    </row>
    <row r="448" spans="1:8">
      <c r="A448" s="1"/>
      <c r="B448" s="1"/>
      <c r="C448" s="1"/>
      <c r="D448" s="1"/>
      <c r="E448" s="1"/>
      <c r="F448" s="1"/>
      <c r="G448" s="1"/>
      <c r="H448" s="1"/>
    </row>
    <row r="449" spans="1:8">
      <c r="A449" s="1"/>
      <c r="B449" s="1"/>
      <c r="C449" s="1"/>
      <c r="D449" s="1"/>
      <c r="E449" s="1"/>
      <c r="F449" s="1"/>
      <c r="G449" s="1"/>
      <c r="H449" s="1"/>
    </row>
    <row r="450" spans="1:8">
      <c r="A450" s="1"/>
      <c r="B450" s="1"/>
      <c r="C450" s="1"/>
      <c r="D450" s="1"/>
      <c r="E450" s="1"/>
      <c r="F450" s="1"/>
      <c r="G450" s="1"/>
      <c r="H450" s="1"/>
    </row>
    <row r="451" spans="1:8">
      <c r="A451" s="1"/>
      <c r="B451" s="1"/>
      <c r="C451" s="1"/>
      <c r="D451" s="1"/>
      <c r="E451" s="1"/>
      <c r="F451" s="1"/>
      <c r="G451" s="1"/>
      <c r="H451" s="1"/>
    </row>
    <row r="452" spans="1:8">
      <c r="A452" s="1"/>
      <c r="B452" s="1"/>
      <c r="C452" s="1"/>
      <c r="D452" s="1"/>
      <c r="E452" s="1"/>
      <c r="F452" s="1"/>
      <c r="G452" s="1"/>
      <c r="H452" s="1"/>
    </row>
    <row r="453" spans="1:8">
      <c r="A453" s="1"/>
      <c r="B453" s="1"/>
      <c r="C453" s="1"/>
      <c r="D453" s="1"/>
      <c r="E453" s="1"/>
      <c r="F453" s="1"/>
      <c r="G453" s="1"/>
      <c r="H453" s="1"/>
    </row>
    <row r="454" spans="1:8">
      <c r="A454" s="1"/>
      <c r="B454" s="1"/>
      <c r="C454" s="1"/>
      <c r="D454" s="1"/>
      <c r="E454" s="1"/>
      <c r="F454" s="1"/>
      <c r="G454" s="1"/>
      <c r="H454" s="1"/>
    </row>
    <row r="455" spans="1:8">
      <c r="A455" s="1"/>
      <c r="B455" s="1"/>
      <c r="C455" s="1"/>
      <c r="D455" s="1"/>
      <c r="E455" s="1"/>
      <c r="F455" s="1"/>
      <c r="G455" s="1"/>
      <c r="H455" s="1"/>
    </row>
    <row r="456" spans="1:8">
      <c r="A456" s="1"/>
      <c r="B456" s="1"/>
      <c r="C456" s="1"/>
      <c r="D456" s="1"/>
      <c r="E456" s="1"/>
      <c r="F456" s="1"/>
      <c r="G456" s="1"/>
      <c r="H456" s="1"/>
    </row>
    <row r="457" spans="1:8">
      <c r="A457" s="1"/>
      <c r="B457" s="1"/>
      <c r="C457" s="1"/>
      <c r="D457" s="1"/>
      <c r="E457" s="1"/>
      <c r="F457" s="1"/>
      <c r="G457" s="1"/>
      <c r="H457" s="1"/>
    </row>
    <row r="458" spans="1:8">
      <c r="A458" s="1"/>
      <c r="B458" s="1"/>
      <c r="C458" s="1"/>
      <c r="D458" s="1"/>
      <c r="E458" s="1"/>
      <c r="F458" s="1"/>
      <c r="G458" s="1"/>
      <c r="H458" s="1"/>
    </row>
    <row r="459" spans="1:8">
      <c r="A459" s="1"/>
      <c r="B459" s="1"/>
      <c r="C459" s="1"/>
      <c r="D459" s="1"/>
      <c r="E459" s="1"/>
      <c r="F459" s="1"/>
      <c r="G459" s="1"/>
      <c r="H459" s="1"/>
    </row>
    <row r="460" spans="1:8">
      <c r="A460" s="1"/>
      <c r="B460" s="1"/>
      <c r="C460" s="1"/>
      <c r="D460" s="1"/>
      <c r="E460" s="1"/>
      <c r="F460" s="1"/>
      <c r="G460" s="1"/>
      <c r="H460" s="1"/>
    </row>
    <row r="461" spans="1:8">
      <c r="A461" s="1"/>
      <c r="B461" s="1"/>
      <c r="C461" s="1"/>
      <c r="D461" s="1"/>
      <c r="E461" s="1"/>
      <c r="F461" s="1"/>
      <c r="G461" s="1"/>
      <c r="H461" s="1"/>
    </row>
    <row r="462" spans="1:8">
      <c r="A462" s="1"/>
      <c r="B462" s="1"/>
      <c r="C462" s="1"/>
      <c r="D462" s="1"/>
      <c r="E462" s="1"/>
      <c r="F462" s="1"/>
      <c r="G462" s="1"/>
      <c r="H462" s="1"/>
    </row>
    <row r="463" spans="1:8">
      <c r="A463" s="1"/>
      <c r="B463" s="1"/>
      <c r="C463" s="1"/>
      <c r="D463" s="1"/>
      <c r="E463" s="1"/>
      <c r="F463" s="1"/>
      <c r="G463" s="1"/>
      <c r="H463" s="1"/>
    </row>
    <row r="464" spans="1:8">
      <c r="A464" s="1"/>
      <c r="B464" s="1"/>
      <c r="C464" s="1"/>
      <c r="D464" s="1"/>
      <c r="E464" s="1"/>
      <c r="F464" s="1"/>
      <c r="G464" s="1"/>
      <c r="H464" s="1"/>
    </row>
    <row r="465" spans="1:8">
      <c r="A465" s="1"/>
      <c r="B465" s="1"/>
      <c r="C465" s="1"/>
      <c r="D465" s="1"/>
      <c r="E465" s="1"/>
      <c r="F465" s="1"/>
      <c r="G465" s="1"/>
      <c r="H465" s="1"/>
    </row>
    <row r="466" spans="1:8">
      <c r="A466" s="1"/>
      <c r="B466" s="1"/>
      <c r="C466" s="1"/>
      <c r="D466" s="1"/>
      <c r="E466" s="1"/>
      <c r="F466" s="1"/>
      <c r="G466" s="1"/>
      <c r="H466" s="1"/>
    </row>
    <row r="467" spans="1:8">
      <c r="A467" s="1"/>
      <c r="B467" s="1"/>
      <c r="C467" s="1"/>
      <c r="D467" s="1"/>
      <c r="E467" s="1"/>
      <c r="F467" s="1"/>
      <c r="G467" s="1"/>
      <c r="H467" s="1"/>
    </row>
    <row r="468" spans="1:8">
      <c r="A468" s="1"/>
      <c r="B468" s="1"/>
      <c r="C468" s="1"/>
      <c r="D468" s="1"/>
      <c r="E468" s="1"/>
      <c r="F468" s="1"/>
      <c r="G468" s="1"/>
      <c r="H468" s="1"/>
    </row>
    <row r="469" spans="1:8">
      <c r="A469" s="1"/>
      <c r="B469" s="1"/>
      <c r="C469" s="1"/>
      <c r="D469" s="1"/>
      <c r="E469" s="1"/>
      <c r="F469" s="1"/>
      <c r="G469" s="1"/>
      <c r="H469" s="1"/>
    </row>
    <row r="470" spans="1:8">
      <c r="A470" s="1"/>
      <c r="B470" s="1"/>
      <c r="C470" s="1"/>
      <c r="D470" s="1"/>
      <c r="E470" s="1"/>
      <c r="F470" s="1"/>
      <c r="G470" s="1"/>
      <c r="H470" s="1"/>
    </row>
    <row r="471" spans="1:8">
      <c r="A471" s="1"/>
      <c r="B471" s="1"/>
      <c r="C471" s="1"/>
      <c r="D471" s="1"/>
      <c r="E471" s="1"/>
      <c r="F471" s="1"/>
      <c r="G471" s="1"/>
      <c r="H471" s="1"/>
    </row>
    <row r="472" spans="1:8">
      <c r="A472" s="1"/>
      <c r="B472" s="1"/>
      <c r="C472" s="1"/>
      <c r="D472" s="1"/>
      <c r="E472" s="1"/>
      <c r="F472" s="1"/>
      <c r="G472" s="1"/>
      <c r="H472" s="1"/>
    </row>
    <row r="473" spans="1:8">
      <c r="A473" s="1"/>
      <c r="B473" s="1"/>
      <c r="C473" s="1"/>
      <c r="D473" s="1"/>
      <c r="E473" s="1"/>
      <c r="F473" s="1"/>
      <c r="G473" s="1"/>
      <c r="H473" s="1"/>
    </row>
    <row r="474" spans="1:8">
      <c r="A474" s="1"/>
      <c r="B474" s="1"/>
      <c r="C474" s="1"/>
      <c r="D474" s="1"/>
      <c r="E474" s="1"/>
      <c r="F474" s="1"/>
      <c r="G474" s="1"/>
      <c r="H474" s="1"/>
    </row>
    <row r="475" spans="1:8">
      <c r="A475" s="1"/>
      <c r="B475" s="1"/>
      <c r="C475" s="1"/>
      <c r="D475" s="1"/>
      <c r="E475" s="1"/>
      <c r="F475" s="1"/>
      <c r="G475" s="1"/>
      <c r="H475" s="1"/>
    </row>
    <row r="476" spans="1:8">
      <c r="A476" s="1"/>
      <c r="B476" s="1"/>
      <c r="C476" s="1"/>
      <c r="D476" s="1"/>
      <c r="E476" s="1"/>
      <c r="F476" s="1"/>
      <c r="G476" s="1"/>
      <c r="H476" s="1"/>
    </row>
    <row r="477" spans="1:8">
      <c r="A477" s="1"/>
      <c r="B477" s="1"/>
      <c r="C477" s="1"/>
      <c r="D477" s="1"/>
      <c r="E477" s="1"/>
      <c r="F477" s="1"/>
      <c r="G477" s="1"/>
      <c r="H477" s="1"/>
    </row>
    <row r="478" spans="1:8">
      <c r="A478" s="1"/>
      <c r="B478" s="1"/>
      <c r="C478" s="1"/>
      <c r="D478" s="1"/>
      <c r="E478" s="1"/>
      <c r="F478" s="1"/>
      <c r="G478" s="1"/>
      <c r="H478" s="1"/>
    </row>
    <row r="479" spans="1:8">
      <c r="A479" s="1"/>
      <c r="B479" s="1"/>
      <c r="C479" s="1"/>
      <c r="D479" s="1"/>
      <c r="E479" s="1"/>
      <c r="F479" s="1"/>
      <c r="G479" s="1"/>
      <c r="H479" s="1"/>
    </row>
    <row r="480" spans="1:8">
      <c r="A480" s="1"/>
      <c r="B480" s="1"/>
      <c r="C480" s="1"/>
      <c r="D480" s="1"/>
      <c r="E480" s="1"/>
      <c r="F480" s="1"/>
      <c r="G480" s="1"/>
      <c r="H480" s="1"/>
    </row>
    <row r="481" spans="1:8">
      <c r="A481" s="1"/>
      <c r="B481" s="1"/>
      <c r="C481" s="1"/>
      <c r="D481" s="1"/>
      <c r="E481" s="1"/>
      <c r="F481" s="1"/>
      <c r="G481" s="1"/>
      <c r="H481" s="1"/>
    </row>
    <row r="482" spans="1:8">
      <c r="A482" s="1"/>
      <c r="B482" s="1"/>
      <c r="C482" s="1"/>
      <c r="D482" s="1"/>
      <c r="E482" s="1"/>
      <c r="F482" s="1"/>
      <c r="G482" s="1"/>
      <c r="H482" s="1"/>
    </row>
    <row r="483" spans="1:8">
      <c r="A483" s="1"/>
      <c r="B483" s="1"/>
      <c r="C483" s="1"/>
      <c r="D483" s="1"/>
      <c r="E483" s="1"/>
      <c r="F483" s="1"/>
      <c r="G483" s="1"/>
      <c r="H483" s="1"/>
    </row>
    <row r="484" spans="1:8">
      <c r="A484" s="1"/>
      <c r="B484" s="1"/>
      <c r="C484" s="1"/>
      <c r="D484" s="1"/>
      <c r="E484" s="1"/>
      <c r="F484" s="1"/>
      <c r="G484" s="1"/>
      <c r="H484" s="1"/>
    </row>
    <row r="485" spans="1:8">
      <c r="A485" s="1"/>
      <c r="B485" s="1"/>
      <c r="C485" s="1"/>
      <c r="D485" s="1"/>
      <c r="E485" s="1"/>
      <c r="F485" s="1"/>
      <c r="G485" s="1"/>
      <c r="H485" s="1"/>
    </row>
    <row r="486" spans="1:8">
      <c r="A486" s="1"/>
      <c r="B486" s="1"/>
      <c r="C486" s="1"/>
      <c r="D486" s="1"/>
      <c r="E486" s="1"/>
      <c r="F486" s="1"/>
      <c r="G486" s="1"/>
      <c r="H486" s="1"/>
    </row>
    <row r="487" spans="1:8">
      <c r="A487" s="1"/>
      <c r="B487" s="1"/>
      <c r="C487" s="1"/>
      <c r="D487" s="1"/>
      <c r="E487" s="1"/>
      <c r="F487" s="1"/>
      <c r="G487" s="1"/>
      <c r="H487" s="1"/>
    </row>
    <row r="488" spans="1:8">
      <c r="A488" s="1"/>
      <c r="B488" s="1"/>
      <c r="C488" s="1"/>
      <c r="D488" s="1"/>
      <c r="E488" s="1"/>
      <c r="F488" s="1"/>
      <c r="G488" s="1"/>
      <c r="H488" s="1"/>
    </row>
    <row r="489" spans="1:8">
      <c r="A489" s="1"/>
      <c r="B489" s="1"/>
      <c r="C489" s="1"/>
      <c r="D489" s="1"/>
      <c r="E489" s="1"/>
      <c r="F489" s="1"/>
      <c r="G489" s="1"/>
      <c r="H489" s="1"/>
    </row>
    <row r="490" spans="1:8">
      <c r="A490" s="1"/>
      <c r="B490" s="1"/>
      <c r="C490" s="1"/>
      <c r="D490" s="1"/>
      <c r="E490" s="1"/>
      <c r="F490" s="1"/>
      <c r="G490" s="1"/>
      <c r="H490" s="1"/>
    </row>
    <row r="491" spans="1:8">
      <c r="A491" s="1"/>
      <c r="B491" s="1"/>
      <c r="C491" s="1"/>
      <c r="D491" s="1"/>
      <c r="E491" s="1"/>
      <c r="F491" s="1"/>
      <c r="G491" s="1"/>
      <c r="H491" s="1"/>
    </row>
    <row r="492" spans="1:8">
      <c r="A492" s="1"/>
      <c r="B492" s="1"/>
      <c r="C492" s="1"/>
      <c r="D492" s="1"/>
      <c r="E492" s="1"/>
      <c r="F492" s="1"/>
      <c r="G492" s="1"/>
      <c r="H492" s="1"/>
    </row>
    <row r="493" spans="1:8">
      <c r="A493" s="1"/>
      <c r="B493" s="1"/>
      <c r="C493" s="1"/>
      <c r="D493" s="1"/>
      <c r="E493" s="1"/>
      <c r="F493" s="1"/>
      <c r="G493" s="1"/>
      <c r="H493" s="1"/>
    </row>
    <row r="494" spans="1:8">
      <c r="A494" s="1"/>
      <c r="B494" s="1"/>
      <c r="C494" s="1"/>
      <c r="D494" s="1"/>
      <c r="E494" s="1"/>
      <c r="F494" s="1"/>
      <c r="G494" s="1"/>
      <c r="H494" s="1"/>
    </row>
    <row r="495" spans="1:8">
      <c r="A495" s="1"/>
      <c r="B495" s="1"/>
      <c r="C495" s="1"/>
      <c r="D495" s="1"/>
      <c r="E495" s="1"/>
      <c r="F495" s="1"/>
      <c r="G495" s="1"/>
      <c r="H495" s="1"/>
    </row>
    <row r="496" spans="1:8">
      <c r="A496" s="1"/>
      <c r="B496" s="1"/>
      <c r="C496" s="1"/>
      <c r="D496" s="1"/>
      <c r="E496" s="1"/>
      <c r="F496" s="1"/>
      <c r="G496" s="1"/>
      <c r="H496" s="1"/>
    </row>
    <row r="497" spans="1:8">
      <c r="A497" s="1"/>
      <c r="B497" s="1"/>
      <c r="C497" s="1"/>
      <c r="D497" s="1"/>
      <c r="E497" s="1"/>
      <c r="F497" s="1"/>
      <c r="G497" s="1"/>
      <c r="H497" s="1"/>
    </row>
    <row r="498" spans="1:8">
      <c r="A498" s="1"/>
      <c r="B498" s="1"/>
      <c r="C498" s="1"/>
      <c r="D498" s="1"/>
      <c r="E498" s="1"/>
      <c r="F498" s="1"/>
      <c r="G498" s="1"/>
      <c r="H498" s="1"/>
    </row>
    <row r="499" spans="1:8">
      <c r="A499" s="1"/>
      <c r="B499" s="1"/>
      <c r="C499" s="1"/>
      <c r="D499" s="1"/>
      <c r="E499" s="1"/>
      <c r="F499" s="1"/>
      <c r="G499" s="1"/>
      <c r="H499" s="1"/>
    </row>
    <row r="500" spans="1:8">
      <c r="A500" s="1"/>
      <c r="B500" s="1"/>
      <c r="C500" s="1"/>
      <c r="D500" s="1"/>
      <c r="E500" s="1"/>
      <c r="F500" s="1"/>
      <c r="G500" s="1"/>
      <c r="H500" s="1"/>
    </row>
    <row r="501" spans="1:8">
      <c r="A501" s="1"/>
      <c r="B501" s="1"/>
      <c r="C501" s="1"/>
      <c r="D501" s="1"/>
      <c r="E501" s="1"/>
      <c r="F501" s="1"/>
      <c r="G501" s="1"/>
      <c r="H501" s="1"/>
    </row>
    <row r="502" spans="1:8">
      <c r="A502" s="1"/>
      <c r="B502" s="1"/>
      <c r="C502" s="1"/>
      <c r="D502" s="1"/>
      <c r="E502" s="1"/>
      <c r="F502" s="1"/>
      <c r="G502" s="1"/>
      <c r="H502" s="1"/>
    </row>
    <row r="503" spans="1:8">
      <c r="A503" s="1"/>
      <c r="B503" s="1"/>
      <c r="C503" s="1"/>
      <c r="D503" s="1"/>
      <c r="E503" s="1"/>
      <c r="F503" s="1"/>
      <c r="G503" s="1"/>
      <c r="H503" s="1"/>
    </row>
    <row r="504" spans="1:8">
      <c r="A504" s="1"/>
      <c r="B504" s="1"/>
      <c r="C504" s="1"/>
      <c r="D504" s="1"/>
      <c r="E504" s="1"/>
      <c r="F504" s="1"/>
      <c r="G504" s="1"/>
      <c r="H504" s="1"/>
    </row>
    <row r="505" spans="1:8">
      <c r="A505" s="1"/>
      <c r="B505" s="1"/>
      <c r="C505" s="1"/>
      <c r="D505" s="1"/>
      <c r="E505" s="1"/>
      <c r="F505" s="1"/>
      <c r="G505" s="1"/>
      <c r="H505" s="1"/>
    </row>
    <row r="506" spans="1:8">
      <c r="A506" s="1"/>
      <c r="B506" s="1"/>
      <c r="C506" s="1"/>
      <c r="D506" s="1"/>
      <c r="E506" s="1"/>
      <c r="F506" s="1"/>
      <c r="G506" s="1"/>
      <c r="H506" s="1"/>
    </row>
    <row r="507" spans="1:8">
      <c r="A507" s="1"/>
      <c r="B507" s="1"/>
      <c r="C507" s="1"/>
      <c r="D507" s="1"/>
      <c r="E507" s="1"/>
      <c r="F507" s="1"/>
      <c r="G507" s="1"/>
      <c r="H507" s="1"/>
    </row>
    <row r="508" spans="1:8">
      <c r="A508" s="1"/>
      <c r="B508" s="1"/>
      <c r="C508" s="1"/>
      <c r="D508" s="1"/>
      <c r="E508" s="1"/>
      <c r="F508" s="1"/>
      <c r="G508" s="1"/>
      <c r="H508" s="1"/>
    </row>
    <row r="509" spans="1:8">
      <c r="A509" s="1"/>
      <c r="B509" s="1"/>
      <c r="C509" s="1"/>
      <c r="D509" s="1"/>
      <c r="E509" s="1"/>
      <c r="F509" s="1"/>
      <c r="G509" s="1"/>
      <c r="H509" s="1"/>
    </row>
    <row r="510" spans="1:8">
      <c r="A510" s="1"/>
      <c r="B510" s="1"/>
      <c r="C510" s="1"/>
      <c r="D510" s="1"/>
      <c r="E510" s="1"/>
      <c r="F510" s="1"/>
      <c r="G510" s="1"/>
      <c r="H510" s="1"/>
    </row>
    <row r="511" spans="1:8">
      <c r="A511" s="1"/>
      <c r="B511" s="1"/>
      <c r="C511" s="1"/>
      <c r="D511" s="1"/>
      <c r="E511" s="1"/>
      <c r="F511" s="1"/>
      <c r="G511" s="1"/>
      <c r="H511" s="1"/>
    </row>
    <row r="512" spans="1:8">
      <c r="A512" s="1"/>
      <c r="B512" s="1"/>
      <c r="C512" s="1"/>
      <c r="D512" s="1"/>
      <c r="E512" s="1"/>
      <c r="F512" s="1"/>
      <c r="G512" s="1"/>
      <c r="H512" s="1"/>
    </row>
    <row r="513" spans="1:8">
      <c r="A513" s="1"/>
      <c r="B513" s="1"/>
      <c r="C513" s="1"/>
      <c r="D513" s="1"/>
      <c r="E513" s="1"/>
      <c r="F513" s="1"/>
      <c r="G513" s="1"/>
      <c r="H513" s="1"/>
    </row>
    <row r="514" spans="1:8">
      <c r="A514" s="1"/>
      <c r="B514" s="1"/>
      <c r="C514" s="1"/>
      <c r="D514" s="1"/>
      <c r="E514" s="1"/>
      <c r="F514" s="1"/>
      <c r="G514" s="1"/>
      <c r="H514" s="1"/>
    </row>
    <row r="515" spans="1:8">
      <c r="A515" s="1"/>
      <c r="B515" s="1"/>
      <c r="C515" s="1"/>
      <c r="D515" s="1"/>
      <c r="E515" s="1"/>
      <c r="F515" s="1"/>
      <c r="G515" s="1"/>
      <c r="H515" s="1"/>
    </row>
    <row r="516" spans="1:8">
      <c r="A516" s="1"/>
      <c r="B516" s="1"/>
      <c r="C516" s="1"/>
      <c r="D516" s="1"/>
      <c r="E516" s="1"/>
      <c r="F516" s="1"/>
      <c r="G516" s="1"/>
      <c r="H516" s="1"/>
    </row>
    <row r="517" spans="1:8">
      <c r="A517" s="1"/>
      <c r="B517" s="1"/>
      <c r="C517" s="1"/>
      <c r="D517" s="1"/>
      <c r="E517" s="1"/>
      <c r="F517" s="1"/>
      <c r="G517" s="1"/>
      <c r="H517" s="1"/>
    </row>
    <row r="518" spans="1:8">
      <c r="A518" s="1"/>
      <c r="B518" s="1"/>
      <c r="C518" s="1"/>
      <c r="D518" s="1"/>
      <c r="E518" s="1"/>
      <c r="F518" s="1"/>
      <c r="G518" s="1"/>
      <c r="H518" s="1"/>
    </row>
    <row r="519" spans="1:8">
      <c r="A519" s="1"/>
      <c r="B519" s="1"/>
      <c r="C519" s="1"/>
      <c r="D519" s="1"/>
      <c r="E519" s="1"/>
      <c r="F519" s="1"/>
      <c r="G519" s="1"/>
      <c r="H519" s="1"/>
    </row>
    <row r="520" spans="1:8">
      <c r="A520" s="1"/>
      <c r="B520" s="1"/>
      <c r="C520" s="1"/>
      <c r="D520" s="1"/>
      <c r="E520" s="1"/>
      <c r="F520" s="1"/>
      <c r="G520" s="1"/>
      <c r="H520" s="1"/>
    </row>
    <row r="521" spans="1:8">
      <c r="A521" s="1"/>
      <c r="B521" s="1"/>
      <c r="C521" s="1"/>
      <c r="D521" s="1"/>
      <c r="E521" s="1"/>
      <c r="F521" s="1"/>
      <c r="G521" s="1"/>
      <c r="H521" s="1"/>
    </row>
    <row r="522" spans="1:8">
      <c r="A522" s="1"/>
      <c r="B522" s="1"/>
      <c r="C522" s="1"/>
      <c r="D522" s="1"/>
      <c r="E522" s="1"/>
      <c r="F522" s="1"/>
      <c r="G522" s="1"/>
      <c r="H522" s="1"/>
    </row>
    <row r="523" spans="1:8">
      <c r="A523" s="1"/>
      <c r="B523" s="1"/>
      <c r="C523" s="1"/>
      <c r="D523" s="1"/>
      <c r="E523" s="1"/>
      <c r="F523" s="1"/>
      <c r="G523" s="1"/>
      <c r="H523" s="1"/>
    </row>
    <row r="524" spans="1:8">
      <c r="A524" s="1"/>
      <c r="B524" s="1"/>
      <c r="C524" s="1"/>
      <c r="D524" s="1"/>
      <c r="E524" s="1"/>
      <c r="F524" s="1"/>
      <c r="G524" s="1"/>
      <c r="H524" s="1"/>
    </row>
    <row r="525" spans="1:8">
      <c r="A525" s="1"/>
      <c r="B525" s="1"/>
      <c r="C525" s="1"/>
      <c r="D525" s="1"/>
      <c r="E525" s="1"/>
      <c r="F525" s="1"/>
      <c r="G525" s="1"/>
      <c r="H525" s="1"/>
    </row>
    <row r="526" spans="1:8">
      <c r="A526" s="1"/>
      <c r="B526" s="1"/>
      <c r="C526" s="1"/>
      <c r="D526" s="1"/>
      <c r="E526" s="1"/>
      <c r="F526" s="1"/>
      <c r="G526" s="1"/>
      <c r="H526" s="1"/>
    </row>
    <row r="527" spans="1:8">
      <c r="A527" s="1"/>
      <c r="B527" s="1"/>
      <c r="C527" s="1"/>
      <c r="D527" s="1"/>
      <c r="E527" s="1"/>
      <c r="F527" s="1"/>
      <c r="G527" s="1"/>
      <c r="H527" s="1"/>
    </row>
    <row r="528" spans="1:8">
      <c r="A528" s="1"/>
      <c r="B528" s="1"/>
      <c r="C528" s="1"/>
      <c r="D528" s="1"/>
      <c r="E528" s="1"/>
      <c r="F528" s="1"/>
      <c r="G528" s="1"/>
      <c r="H528" s="1"/>
    </row>
    <row r="529" spans="1:8">
      <c r="A529" s="1"/>
      <c r="B529" s="1"/>
      <c r="C529" s="1"/>
      <c r="D529" s="1"/>
      <c r="E529" s="1"/>
      <c r="F529" s="1"/>
      <c r="G529" s="1"/>
      <c r="H529" s="1"/>
    </row>
    <row r="530" spans="1:8">
      <c r="A530" s="1"/>
      <c r="B530" s="1"/>
      <c r="C530" s="1"/>
      <c r="D530" s="1"/>
      <c r="E530" s="1"/>
      <c r="F530" s="1"/>
      <c r="G530" s="1"/>
      <c r="H530" s="1"/>
    </row>
    <row r="531" spans="1:8">
      <c r="A531" s="1"/>
      <c r="B531" s="1"/>
      <c r="C531" s="1"/>
      <c r="D531" s="1"/>
      <c r="E531" s="1"/>
      <c r="F531" s="1"/>
      <c r="G531" s="1"/>
      <c r="H531" s="1"/>
    </row>
    <row r="532" spans="1:8">
      <c r="A532" s="1"/>
      <c r="B532" s="1"/>
      <c r="C532" s="1"/>
      <c r="D532" s="1"/>
      <c r="E532" s="1"/>
      <c r="F532" s="1"/>
      <c r="G532" s="1"/>
      <c r="H532" s="1"/>
    </row>
    <row r="533" spans="1:8">
      <c r="A533" s="1"/>
      <c r="B533" s="1"/>
      <c r="C533" s="1"/>
      <c r="D533" s="1"/>
      <c r="E533" s="1"/>
      <c r="F533" s="1"/>
      <c r="G533" s="1"/>
      <c r="H533" s="1"/>
    </row>
    <row r="534" spans="1:8">
      <c r="A534" s="1"/>
      <c r="B534" s="1"/>
      <c r="C534" s="1"/>
      <c r="D534" s="1"/>
      <c r="E534" s="1"/>
      <c r="F534" s="1"/>
      <c r="G534" s="1"/>
      <c r="H534" s="1"/>
    </row>
    <row r="535" spans="1:8">
      <c r="A535" s="1"/>
      <c r="B535" s="1"/>
      <c r="C535" s="1"/>
      <c r="D535" s="1"/>
      <c r="E535" s="1"/>
      <c r="F535" s="1"/>
      <c r="G535" s="1"/>
      <c r="H535" s="1"/>
    </row>
    <row r="536" spans="1:8">
      <c r="A536" s="1"/>
      <c r="B536" s="1"/>
      <c r="C536" s="1"/>
      <c r="D536" s="1"/>
      <c r="E536" s="1"/>
      <c r="F536" s="1"/>
      <c r="G536" s="1"/>
      <c r="H536" s="1"/>
    </row>
    <row r="537" spans="1:8">
      <c r="A537" s="1"/>
      <c r="B537" s="1"/>
      <c r="C537" s="1"/>
      <c r="D537" s="1"/>
      <c r="E537" s="1"/>
      <c r="F537" s="1"/>
      <c r="G537" s="1"/>
      <c r="H537" s="1"/>
    </row>
    <row r="538" spans="1:8">
      <c r="A538" s="1"/>
      <c r="B538" s="1"/>
      <c r="C538" s="1"/>
      <c r="D538" s="1"/>
      <c r="E538" s="1"/>
      <c r="F538" s="1"/>
      <c r="G538" s="1"/>
      <c r="H538" s="1"/>
    </row>
    <row r="539" spans="1:8">
      <c r="A539" s="1"/>
      <c r="B539" s="1"/>
      <c r="C539" s="1"/>
      <c r="D539" s="1"/>
      <c r="E539" s="1"/>
      <c r="F539" s="1"/>
      <c r="G539" s="1"/>
      <c r="H539" s="1"/>
    </row>
    <row r="540" spans="1:8">
      <c r="A540" s="1"/>
      <c r="B540" s="1"/>
      <c r="C540" s="1"/>
      <c r="D540" s="1"/>
      <c r="E540" s="1"/>
      <c r="F540" s="1"/>
      <c r="G540" s="1"/>
      <c r="H540" s="1"/>
    </row>
    <row r="541" spans="1:8">
      <c r="A541" s="1"/>
      <c r="B541" s="1"/>
      <c r="C541" s="1"/>
      <c r="D541" s="1"/>
      <c r="E541" s="1"/>
      <c r="F541" s="1"/>
      <c r="G541" s="1"/>
      <c r="H541" s="1"/>
    </row>
    <row r="542" spans="1:8">
      <c r="A542" s="1"/>
      <c r="B542" s="1"/>
      <c r="C542" s="1"/>
      <c r="D542" s="1"/>
      <c r="E542" s="1"/>
      <c r="F542" s="1"/>
      <c r="G542" s="1"/>
      <c r="H542" s="1"/>
    </row>
    <row r="543" spans="1:8">
      <c r="A543" s="1"/>
      <c r="B543" s="1"/>
      <c r="C543" s="1"/>
      <c r="D543" s="1"/>
      <c r="E543" s="1"/>
      <c r="F543" s="1"/>
      <c r="G543" s="1"/>
      <c r="H543" s="1"/>
    </row>
    <row r="544" spans="1:8">
      <c r="A544" s="1"/>
      <c r="B544" s="1"/>
      <c r="C544" s="1"/>
      <c r="D544" s="1"/>
      <c r="E544" s="1"/>
      <c r="F544" s="1"/>
      <c r="G544" s="1"/>
      <c r="H544" s="1"/>
    </row>
    <row r="545" spans="1:8">
      <c r="A545" s="1"/>
      <c r="B545" s="1"/>
      <c r="C545" s="1"/>
      <c r="D545" s="1"/>
      <c r="E545" s="1"/>
      <c r="F545" s="1"/>
      <c r="G545" s="1"/>
      <c r="H545" s="1"/>
    </row>
    <row r="546" spans="1:8">
      <c r="A546" s="1"/>
      <c r="B546" s="1"/>
      <c r="C546" s="1"/>
      <c r="D546" s="1"/>
      <c r="E546" s="1"/>
      <c r="F546" s="1"/>
      <c r="G546" s="1"/>
      <c r="H546" s="1"/>
    </row>
    <row r="547" spans="1:8">
      <c r="A547" s="1"/>
      <c r="B547" s="1"/>
      <c r="C547" s="1"/>
      <c r="D547" s="1"/>
      <c r="E547" s="1"/>
      <c r="F547" s="1"/>
      <c r="G547" s="1"/>
      <c r="H547" s="1"/>
    </row>
    <row r="548" spans="1:8">
      <c r="A548" s="1"/>
      <c r="B548" s="1"/>
      <c r="C548" s="1"/>
      <c r="D548" s="1"/>
      <c r="E548" s="1"/>
      <c r="F548" s="1"/>
      <c r="G548" s="1"/>
      <c r="H548" s="1"/>
    </row>
    <row r="549" spans="1:8">
      <c r="A549" s="1"/>
      <c r="B549" s="1"/>
      <c r="C549" s="1"/>
      <c r="D549" s="1"/>
      <c r="E549" s="1"/>
      <c r="F549" s="1"/>
      <c r="G549" s="1"/>
      <c r="H549" s="1"/>
    </row>
    <row r="550" spans="1:8">
      <c r="A550" s="1"/>
      <c r="B550" s="1"/>
      <c r="C550" s="1"/>
      <c r="D550" s="1"/>
      <c r="E550" s="1"/>
      <c r="F550" s="1"/>
      <c r="G550" s="1"/>
      <c r="H550" s="1"/>
    </row>
    <row r="551" spans="1:8">
      <c r="A551" s="1"/>
      <c r="B551" s="1"/>
      <c r="C551" s="1"/>
      <c r="D551" s="1"/>
      <c r="E551" s="1"/>
      <c r="F551" s="1"/>
      <c r="G551" s="1"/>
      <c r="H551" s="1"/>
    </row>
    <row r="552" spans="1:8">
      <c r="A552" s="1"/>
      <c r="B552" s="1"/>
      <c r="C552" s="1"/>
      <c r="D552" s="1"/>
      <c r="E552" s="1"/>
      <c r="F552" s="1"/>
      <c r="G552" s="1"/>
      <c r="H552" s="1"/>
    </row>
    <row r="553" spans="1:8">
      <c r="A553" s="1"/>
      <c r="B553" s="1"/>
      <c r="C553" s="1"/>
      <c r="D553" s="1"/>
      <c r="E553" s="1"/>
      <c r="F553" s="1"/>
      <c r="G553" s="1"/>
      <c r="H553" s="1"/>
    </row>
    <row r="554" spans="1:8">
      <c r="A554" s="1"/>
      <c r="B554" s="1"/>
      <c r="C554" s="1"/>
      <c r="D554" s="1"/>
      <c r="E554" s="1"/>
      <c r="F554" s="1"/>
      <c r="G554" s="1"/>
      <c r="H554" s="1"/>
    </row>
    <row r="555" spans="1:8">
      <c r="A555" s="1"/>
      <c r="B555" s="1"/>
      <c r="C555" s="1"/>
      <c r="D555" s="1"/>
      <c r="E555" s="1"/>
      <c r="F555" s="1"/>
      <c r="G555" s="1"/>
      <c r="H555" s="1"/>
    </row>
    <row r="556" spans="1:8">
      <c r="A556" s="1"/>
      <c r="B556" s="1"/>
      <c r="C556" s="1"/>
      <c r="D556" s="1"/>
      <c r="E556" s="1"/>
      <c r="F556" s="1"/>
      <c r="G556" s="1"/>
      <c r="H556" s="1"/>
    </row>
    <row r="557" spans="1:8">
      <c r="A557" s="1"/>
      <c r="B557" s="1"/>
      <c r="C557" s="1"/>
      <c r="D557" s="1"/>
      <c r="E557" s="1"/>
      <c r="F557" s="1"/>
      <c r="G557" s="1"/>
      <c r="H557" s="1"/>
    </row>
    <row r="558" spans="1:8">
      <c r="A558" s="1"/>
      <c r="B558" s="1"/>
      <c r="C558" s="1"/>
      <c r="D558" s="1"/>
      <c r="E558" s="1"/>
      <c r="F558" s="1"/>
      <c r="G558" s="1"/>
      <c r="H558" s="1"/>
    </row>
    <row r="559" spans="1:8">
      <c r="A559" s="1"/>
      <c r="B559" s="1"/>
      <c r="C559" s="1"/>
      <c r="D559" s="1"/>
      <c r="E559" s="1"/>
      <c r="F559" s="1"/>
      <c r="G559" s="1"/>
      <c r="H559" s="1"/>
    </row>
    <row r="560" spans="1:8">
      <c r="A560" s="1"/>
      <c r="B560" s="1"/>
      <c r="C560" s="1"/>
      <c r="D560" s="1"/>
      <c r="E560" s="1"/>
      <c r="F560" s="1"/>
      <c r="G560" s="1"/>
      <c r="H560" s="1"/>
    </row>
    <row r="561" spans="1:8">
      <c r="A561" s="1"/>
      <c r="B561" s="1"/>
      <c r="C561" s="1"/>
      <c r="D561" s="1"/>
      <c r="E561" s="1"/>
      <c r="F561" s="1"/>
      <c r="G561" s="1"/>
      <c r="H561" s="1"/>
    </row>
    <row r="562" spans="1:8">
      <c r="A562" s="1"/>
      <c r="B562" s="1"/>
      <c r="C562" s="1"/>
      <c r="D562" s="1"/>
      <c r="E562" s="1"/>
      <c r="F562" s="1"/>
      <c r="G562" s="1"/>
      <c r="H562" s="1"/>
    </row>
    <row r="563" spans="1:8">
      <c r="A563" s="1"/>
      <c r="B563" s="1"/>
      <c r="C563" s="1"/>
      <c r="D563" s="1"/>
      <c r="E563" s="1"/>
      <c r="F563" s="1"/>
      <c r="G563" s="1"/>
      <c r="H563" s="1"/>
    </row>
    <row r="564" spans="1:8">
      <c r="A564" s="1"/>
      <c r="B564" s="1"/>
      <c r="C564" s="1"/>
      <c r="D564" s="1"/>
      <c r="E564" s="1"/>
      <c r="F564" s="1"/>
      <c r="G564" s="1"/>
      <c r="H564" s="1"/>
    </row>
    <row r="565" spans="1:8">
      <c r="A565" s="1"/>
      <c r="B565" s="1"/>
      <c r="C565" s="1"/>
      <c r="D565" s="1"/>
      <c r="E565" s="1"/>
      <c r="F565" s="1"/>
      <c r="G565" s="1"/>
      <c r="H565" s="1"/>
    </row>
    <row r="566" spans="1:8">
      <c r="A566" s="1"/>
      <c r="B566" s="1"/>
      <c r="C566" s="1"/>
      <c r="D566" s="1"/>
      <c r="E566" s="1"/>
      <c r="F566" s="1"/>
      <c r="G566" s="1"/>
      <c r="H566" s="1"/>
    </row>
    <row r="567" spans="1:8">
      <c r="A567" s="1"/>
      <c r="B567" s="1"/>
      <c r="C567" s="1"/>
      <c r="D567" s="1"/>
      <c r="E567" s="1"/>
      <c r="F567" s="1"/>
      <c r="G567" s="1"/>
      <c r="H567" s="1"/>
    </row>
    <row r="568" spans="1:8">
      <c r="A568" s="1"/>
      <c r="B568" s="1"/>
      <c r="C568" s="1"/>
      <c r="D568" s="1"/>
      <c r="E568" s="1"/>
      <c r="F568" s="1"/>
      <c r="G568" s="1"/>
      <c r="H568" s="1"/>
    </row>
    <row r="569" spans="1:8">
      <c r="A569" s="1"/>
      <c r="B569" s="1"/>
      <c r="C569" s="1"/>
      <c r="D569" s="1"/>
      <c r="E569" s="1"/>
      <c r="F569" s="1"/>
      <c r="G569" s="1"/>
      <c r="H569" s="1"/>
    </row>
    <row r="570" spans="1:8">
      <c r="A570" s="1"/>
      <c r="B570" s="1"/>
      <c r="C570" s="1"/>
      <c r="D570" s="1"/>
      <c r="E570" s="1"/>
      <c r="F570" s="1"/>
      <c r="G570" s="1"/>
      <c r="H570" s="1"/>
    </row>
    <row r="571" spans="1:8">
      <c r="A571" s="1"/>
      <c r="B571" s="1"/>
      <c r="C571" s="1"/>
      <c r="D571" s="1"/>
      <c r="E571" s="1"/>
      <c r="F571" s="1"/>
      <c r="G571" s="1"/>
      <c r="H571" s="1"/>
    </row>
    <row r="572" spans="1:8">
      <c r="A572" s="1"/>
      <c r="B572" s="1"/>
      <c r="C572" s="1"/>
      <c r="D572" s="1"/>
      <c r="E572" s="1"/>
      <c r="F572" s="1"/>
      <c r="G572" s="1"/>
      <c r="H572" s="1"/>
    </row>
    <row r="573" spans="1:8">
      <c r="A573" s="1"/>
      <c r="B573" s="1"/>
      <c r="C573" s="1"/>
      <c r="D573" s="1"/>
      <c r="E573" s="1"/>
      <c r="F573" s="1"/>
      <c r="G573" s="1"/>
      <c r="H573" s="1"/>
    </row>
    <row r="574" spans="1:8">
      <c r="A574" s="1"/>
      <c r="B574" s="1"/>
      <c r="C574" s="1"/>
      <c r="D574" s="1"/>
      <c r="E574" s="1"/>
      <c r="F574" s="1"/>
      <c r="G574" s="1"/>
      <c r="H574" s="1"/>
    </row>
    <row r="575" spans="1:8">
      <c r="A575" s="1"/>
      <c r="B575" s="1"/>
      <c r="C575" s="1"/>
      <c r="D575" s="1"/>
      <c r="E575" s="1"/>
      <c r="F575" s="1"/>
      <c r="G575" s="1"/>
      <c r="H575" s="1"/>
    </row>
    <row r="576" spans="1:8">
      <c r="A576" s="1"/>
      <c r="B576" s="1"/>
      <c r="C576" s="1"/>
      <c r="D576" s="1"/>
      <c r="E576" s="1"/>
      <c r="F576" s="1"/>
      <c r="G576" s="1"/>
      <c r="H576" s="1"/>
    </row>
    <row r="577" spans="1:8">
      <c r="A577" s="1"/>
      <c r="B577" s="1"/>
      <c r="C577" s="1"/>
      <c r="D577" s="1"/>
      <c r="E577" s="1"/>
      <c r="F577" s="1"/>
      <c r="G577" s="1"/>
      <c r="H577" s="1"/>
    </row>
    <row r="578" spans="1:8">
      <c r="A578" s="1"/>
      <c r="B578" s="1"/>
      <c r="C578" s="1"/>
      <c r="D578" s="1"/>
      <c r="E578" s="1"/>
      <c r="F578" s="1"/>
      <c r="G578" s="1"/>
      <c r="H578" s="1"/>
    </row>
    <row r="579" spans="1:8">
      <c r="A579" s="1"/>
      <c r="B579" s="1"/>
      <c r="C579" s="1"/>
      <c r="D579" s="1"/>
      <c r="E579" s="1"/>
      <c r="F579" s="1"/>
      <c r="G579" s="1"/>
      <c r="H579" s="1"/>
    </row>
    <row r="580" spans="1:8">
      <c r="A580" s="1"/>
      <c r="B580" s="1"/>
      <c r="C580" s="1"/>
      <c r="D580" s="1"/>
      <c r="E580" s="1"/>
      <c r="F580" s="1"/>
      <c r="G580" s="1"/>
      <c r="H580" s="1"/>
    </row>
    <row r="581" spans="1:8">
      <c r="A581" s="1"/>
      <c r="B581" s="1"/>
      <c r="C581" s="1"/>
      <c r="D581" s="1"/>
      <c r="E581" s="1"/>
      <c r="F581" s="1"/>
      <c r="G581" s="1"/>
      <c r="H581" s="1"/>
    </row>
    <row r="582" spans="1:8">
      <c r="A582" s="1"/>
      <c r="B582" s="1"/>
      <c r="C582" s="1"/>
      <c r="D582" s="1"/>
      <c r="E582" s="1"/>
      <c r="F582" s="1"/>
      <c r="G582" s="1"/>
      <c r="H582" s="1"/>
    </row>
    <row r="583" spans="1:8">
      <c r="A583" s="1"/>
      <c r="B583" s="1"/>
      <c r="C583" s="1"/>
      <c r="D583" s="1"/>
      <c r="E583" s="1"/>
      <c r="F583" s="1"/>
      <c r="G583" s="1"/>
      <c r="H583" s="1"/>
    </row>
    <row r="584" spans="1:8">
      <c r="A584" s="1"/>
      <c r="B584" s="1"/>
      <c r="C584" s="1"/>
      <c r="D584" s="1"/>
      <c r="E584" s="1"/>
      <c r="F584" s="1"/>
      <c r="G584" s="1"/>
      <c r="H584" s="1"/>
    </row>
    <row r="585" spans="1:8">
      <c r="A585" s="1"/>
      <c r="B585" s="1"/>
      <c r="C585" s="1"/>
      <c r="D585" s="1"/>
      <c r="E585" s="1"/>
      <c r="F585" s="1"/>
      <c r="G585" s="1"/>
      <c r="H585" s="1"/>
    </row>
    <row r="586" spans="1:8">
      <c r="A586" s="1"/>
      <c r="B586" s="1"/>
      <c r="C586" s="1"/>
      <c r="D586" s="1"/>
      <c r="E586" s="1"/>
      <c r="F586" s="1"/>
      <c r="G586" s="1"/>
      <c r="H586" s="1"/>
    </row>
    <row r="587" spans="1:8">
      <c r="A587" s="1"/>
      <c r="B587" s="1"/>
      <c r="C587" s="1"/>
      <c r="D587" s="1"/>
      <c r="E587" s="1"/>
      <c r="F587" s="1"/>
      <c r="G587" s="1"/>
      <c r="H587" s="1"/>
    </row>
    <row r="588" spans="1:8">
      <c r="A588" s="1"/>
      <c r="B588" s="1"/>
      <c r="C588" s="1"/>
      <c r="D588" s="1"/>
      <c r="E588" s="1"/>
      <c r="F588" s="1"/>
      <c r="G588" s="1"/>
      <c r="H588" s="1"/>
    </row>
    <row r="589" spans="1:8">
      <c r="A589" s="1"/>
      <c r="B589" s="1"/>
      <c r="C589" s="1"/>
      <c r="D589" s="1"/>
      <c r="E589" s="1"/>
      <c r="F589" s="1"/>
      <c r="G589" s="1"/>
      <c r="H589" s="1"/>
    </row>
    <row r="590" spans="1:8">
      <c r="A590" s="1"/>
      <c r="B590" s="1"/>
      <c r="C590" s="1"/>
      <c r="D590" s="1"/>
      <c r="E590" s="1"/>
      <c r="F590" s="1"/>
      <c r="G590" s="1"/>
      <c r="H590" s="1"/>
    </row>
    <row r="591" spans="1:8">
      <c r="A591" s="1"/>
      <c r="B591" s="1"/>
      <c r="C591" s="1"/>
      <c r="D591" s="1"/>
      <c r="E591" s="1"/>
      <c r="F591" s="1"/>
      <c r="G591" s="1"/>
      <c r="H591" s="1"/>
    </row>
    <row r="592" spans="1:8">
      <c r="A592" s="1"/>
      <c r="B592" s="1"/>
      <c r="C592" s="1"/>
      <c r="D592" s="1"/>
      <c r="E592" s="1"/>
      <c r="F592" s="1"/>
      <c r="G592" s="1"/>
      <c r="H592" s="1"/>
    </row>
    <row r="593" spans="1:8">
      <c r="A593" s="1"/>
      <c r="B593" s="1"/>
      <c r="C593" s="1"/>
      <c r="D593" s="1"/>
      <c r="E593" s="1"/>
      <c r="F593" s="1"/>
      <c r="G593" s="1"/>
      <c r="H593" s="1"/>
    </row>
    <row r="594" spans="1:8">
      <c r="A594" s="1"/>
      <c r="B594" s="1"/>
      <c r="C594" s="1"/>
      <c r="D594" s="1"/>
      <c r="E594" s="1"/>
      <c r="F594" s="1"/>
      <c r="G594" s="1"/>
      <c r="H594" s="1"/>
    </row>
    <row r="595" spans="1:8">
      <c r="A595" s="1"/>
      <c r="B595" s="1"/>
      <c r="C595" s="1"/>
      <c r="D595" s="1"/>
      <c r="E595" s="1"/>
      <c r="F595" s="1"/>
      <c r="G595" s="1"/>
      <c r="H595" s="1"/>
    </row>
    <row r="596" spans="1:8">
      <c r="A596" s="1"/>
      <c r="B596" s="1"/>
      <c r="C596" s="1"/>
      <c r="D596" s="1"/>
      <c r="E596" s="1"/>
      <c r="F596" s="1"/>
      <c r="G596" s="1"/>
      <c r="H596" s="1"/>
    </row>
    <row r="597" spans="1:8">
      <c r="A597" s="1"/>
      <c r="B597" s="1"/>
      <c r="C597" s="1"/>
      <c r="D597" s="1"/>
      <c r="E597" s="1"/>
      <c r="F597" s="1"/>
      <c r="G597" s="1"/>
      <c r="H597" s="1"/>
    </row>
    <row r="598" spans="1:8">
      <c r="A598" s="1"/>
      <c r="B598" s="1"/>
      <c r="C598" s="1"/>
      <c r="D598" s="1"/>
      <c r="E598" s="1"/>
      <c r="F598" s="1"/>
      <c r="G598" s="1"/>
      <c r="H598" s="1"/>
    </row>
    <row r="599" spans="1:8">
      <c r="A599" s="1"/>
      <c r="B599" s="1"/>
      <c r="C599" s="1"/>
      <c r="D599" s="1"/>
      <c r="E599" s="1"/>
      <c r="F599" s="1"/>
      <c r="G599" s="1"/>
      <c r="H599" s="1"/>
    </row>
    <row r="600" spans="1:8">
      <c r="A600" s="1"/>
      <c r="B600" s="1"/>
      <c r="C600" s="1"/>
      <c r="D600" s="1"/>
      <c r="E600" s="1"/>
      <c r="F600" s="1"/>
      <c r="G600" s="1"/>
      <c r="H600" s="1"/>
    </row>
    <row r="601" spans="1:8">
      <c r="A601" s="1"/>
      <c r="B601" s="1"/>
      <c r="C601" s="1"/>
      <c r="D601" s="1"/>
      <c r="E601" s="1"/>
      <c r="F601" s="1"/>
      <c r="G601" s="1"/>
      <c r="H601" s="1"/>
    </row>
    <row r="602" spans="1:8">
      <c r="A602" s="1"/>
      <c r="B602" s="1"/>
      <c r="C602" s="1"/>
      <c r="D602" s="1"/>
      <c r="E602" s="1"/>
      <c r="F602" s="1"/>
      <c r="G602" s="1"/>
      <c r="H602" s="1"/>
    </row>
    <row r="603" spans="1:8">
      <c r="A603" s="1"/>
      <c r="B603" s="1"/>
      <c r="C603" s="1"/>
      <c r="D603" s="1"/>
      <c r="E603" s="1"/>
      <c r="F603" s="1"/>
      <c r="G603" s="1"/>
      <c r="H603" s="1"/>
    </row>
    <row r="604" spans="1:8">
      <c r="A604" s="1"/>
      <c r="B604" s="1"/>
      <c r="C604" s="1"/>
      <c r="D604" s="1"/>
      <c r="E604" s="1"/>
      <c r="F604" s="1"/>
      <c r="G604" s="1"/>
      <c r="H604" s="1"/>
    </row>
    <row r="605" spans="1:8">
      <c r="A605" s="1"/>
      <c r="B605" s="1"/>
      <c r="C605" s="1"/>
      <c r="D605" s="1"/>
      <c r="E605" s="1"/>
      <c r="F605" s="1"/>
      <c r="G605" s="1"/>
      <c r="H605" s="1"/>
    </row>
    <row r="606" spans="1:8">
      <c r="A606" s="1"/>
      <c r="B606" s="1"/>
      <c r="C606" s="1"/>
      <c r="D606" s="1"/>
      <c r="E606" s="1"/>
      <c r="F606" s="1"/>
      <c r="G606" s="1"/>
      <c r="H606" s="1"/>
    </row>
    <row r="607" spans="1:8">
      <c r="A607" s="1"/>
      <c r="B607" s="1"/>
      <c r="C607" s="1"/>
      <c r="D607" s="1"/>
      <c r="E607" s="1"/>
      <c r="F607" s="1"/>
      <c r="G607" s="1"/>
      <c r="H607" s="1"/>
    </row>
    <row r="608" spans="1:8">
      <c r="A608" s="1"/>
      <c r="B608" s="1"/>
      <c r="C608" s="1"/>
      <c r="D608" s="1"/>
      <c r="E608" s="1"/>
      <c r="F608" s="1"/>
      <c r="G608" s="1"/>
      <c r="H608" s="1"/>
    </row>
    <row r="609" spans="1:8">
      <c r="A609" s="1"/>
      <c r="B609" s="1"/>
      <c r="C609" s="1"/>
      <c r="D609" s="1"/>
      <c r="E609" s="1"/>
      <c r="F609" s="1"/>
      <c r="G609" s="1"/>
      <c r="H609" s="1"/>
    </row>
    <row r="610" spans="1:8">
      <c r="A610" s="1"/>
      <c r="B610" s="1"/>
      <c r="C610" s="1"/>
      <c r="D610" s="1"/>
      <c r="E610" s="1"/>
      <c r="F610" s="1"/>
      <c r="G610" s="1"/>
      <c r="H610" s="1"/>
    </row>
    <row r="611" spans="1:8">
      <c r="A611" s="1"/>
      <c r="B611" s="1"/>
      <c r="C611" s="1"/>
      <c r="D611" s="1"/>
      <c r="E611" s="1"/>
      <c r="F611" s="1"/>
      <c r="G611" s="1"/>
      <c r="H611" s="1"/>
    </row>
    <row r="612" spans="1:8">
      <c r="A612" s="1"/>
      <c r="B612" s="1"/>
      <c r="C612" s="1"/>
      <c r="D612" s="1"/>
      <c r="E612" s="1"/>
      <c r="F612" s="1"/>
      <c r="G612" s="1"/>
      <c r="H612" s="1"/>
    </row>
    <row r="613" spans="1:8">
      <c r="A613" s="1"/>
      <c r="B613" s="1"/>
      <c r="C613" s="1"/>
      <c r="D613" s="1"/>
      <c r="E613" s="1"/>
      <c r="F613" s="1"/>
      <c r="G613" s="1"/>
      <c r="H613" s="1"/>
    </row>
    <row r="614" spans="1:8">
      <c r="A614" s="1"/>
      <c r="B614" s="1"/>
      <c r="C614" s="1"/>
      <c r="D614" s="1"/>
      <c r="E614" s="1"/>
      <c r="F614" s="1"/>
      <c r="G614" s="1"/>
      <c r="H614" s="1"/>
    </row>
    <row r="615" spans="1:8">
      <c r="A615" s="1"/>
      <c r="B615" s="1"/>
      <c r="C615" s="1"/>
      <c r="D615" s="1"/>
      <c r="E615" s="1"/>
      <c r="F615" s="1"/>
      <c r="G615" s="1"/>
      <c r="H615" s="1"/>
    </row>
    <row r="616" spans="1:8">
      <c r="A616" s="1"/>
      <c r="B616" s="1"/>
      <c r="C616" s="1"/>
      <c r="D616" s="1"/>
      <c r="E616" s="1"/>
      <c r="F616" s="1"/>
      <c r="G616" s="1"/>
      <c r="H616" s="1"/>
    </row>
    <row r="617" spans="1:8">
      <c r="A617" s="1"/>
      <c r="B617" s="1"/>
      <c r="C617" s="1"/>
      <c r="D617" s="1"/>
      <c r="E617" s="1"/>
      <c r="F617" s="1"/>
      <c r="G617" s="1"/>
      <c r="H617" s="1"/>
    </row>
    <row r="618" spans="1:8">
      <c r="A618" s="1"/>
      <c r="B618" s="1"/>
      <c r="C618" s="1"/>
      <c r="D618" s="1"/>
      <c r="E618" s="1"/>
      <c r="F618" s="1"/>
      <c r="G618" s="1"/>
      <c r="H618" s="1"/>
    </row>
    <row r="619" spans="1:8">
      <c r="A619" s="1"/>
      <c r="B619" s="1"/>
      <c r="C619" s="1"/>
      <c r="D619" s="1"/>
      <c r="E619" s="1"/>
      <c r="F619" s="1"/>
      <c r="G619" s="1"/>
      <c r="H619" s="1"/>
    </row>
    <row r="620" spans="1:8">
      <c r="A620" s="1"/>
      <c r="B620" s="1"/>
      <c r="C620" s="1"/>
      <c r="D620" s="1"/>
      <c r="E620" s="1"/>
      <c r="F620" s="1"/>
      <c r="G620" s="1"/>
      <c r="H620" s="1"/>
    </row>
    <row r="621" spans="1:8">
      <c r="A621" s="1"/>
      <c r="B621" s="1"/>
      <c r="C621" s="1"/>
      <c r="D621" s="1"/>
      <c r="E621" s="1"/>
      <c r="F621" s="1"/>
      <c r="G621" s="1"/>
      <c r="H621" s="1"/>
    </row>
    <row r="622" spans="1:8">
      <c r="A622" s="1"/>
      <c r="B622" s="1"/>
      <c r="C622" s="1"/>
      <c r="D622" s="1"/>
      <c r="E622" s="1"/>
      <c r="F622" s="1"/>
      <c r="G622" s="1"/>
      <c r="H622" s="1"/>
    </row>
    <row r="623" spans="1:8">
      <c r="A623" s="1"/>
      <c r="B623" s="1"/>
      <c r="C623" s="1"/>
      <c r="D623" s="1"/>
      <c r="E623" s="1"/>
      <c r="F623" s="1"/>
      <c r="G623" s="1"/>
      <c r="H623" s="1"/>
    </row>
    <row r="624" spans="1:8">
      <c r="A624" s="1"/>
      <c r="B624" s="1"/>
      <c r="C624" s="1"/>
      <c r="D624" s="1"/>
      <c r="E624" s="1"/>
      <c r="F624" s="1"/>
      <c r="G624" s="1"/>
      <c r="H624" s="1"/>
    </row>
    <row r="625" spans="1:8">
      <c r="A625" s="1"/>
      <c r="B625" s="1"/>
      <c r="C625" s="1"/>
      <c r="D625" s="1"/>
      <c r="E625" s="1"/>
      <c r="F625" s="1"/>
      <c r="G625" s="1"/>
      <c r="H625" s="1"/>
    </row>
    <row r="626" spans="1:8">
      <c r="A626" s="1"/>
      <c r="B626" s="1"/>
      <c r="C626" s="1"/>
      <c r="D626" s="1"/>
      <c r="E626" s="1"/>
      <c r="F626" s="1"/>
      <c r="G626" s="1"/>
      <c r="H626" s="1"/>
    </row>
    <row r="627" spans="1:8">
      <c r="A627" s="1"/>
      <c r="B627" s="1"/>
      <c r="C627" s="1"/>
      <c r="D627" s="1"/>
      <c r="E627" s="1"/>
      <c r="F627" s="1"/>
      <c r="G627" s="1"/>
      <c r="H627" s="1"/>
    </row>
    <row r="628" spans="1:8">
      <c r="A628" s="1"/>
      <c r="B628" s="1"/>
      <c r="C628" s="1"/>
      <c r="D628" s="1"/>
      <c r="E628" s="1"/>
      <c r="F628" s="1"/>
      <c r="G628" s="1"/>
      <c r="H628" s="1"/>
    </row>
    <row r="629" spans="1:8">
      <c r="A629" s="1"/>
      <c r="B629" s="1"/>
      <c r="C629" s="1"/>
      <c r="D629" s="1"/>
      <c r="E629" s="1"/>
      <c r="F629" s="1"/>
      <c r="G629" s="1"/>
      <c r="H629" s="1"/>
    </row>
    <row r="630" spans="1:8">
      <c r="A630" s="1"/>
      <c r="B630" s="1"/>
      <c r="C630" s="1"/>
      <c r="D630" s="1"/>
      <c r="E630" s="1"/>
      <c r="F630" s="1"/>
      <c r="G630" s="1"/>
      <c r="H630" s="1"/>
    </row>
    <row r="631" spans="1:8">
      <c r="A631" s="1"/>
      <c r="B631" s="1"/>
      <c r="C631" s="1"/>
      <c r="D631" s="1"/>
      <c r="E631" s="1"/>
      <c r="F631" s="1"/>
      <c r="G631" s="1"/>
      <c r="H631" s="1"/>
    </row>
    <row r="632" spans="1:8">
      <c r="A632" s="1"/>
      <c r="B632" s="1"/>
      <c r="C632" s="1"/>
      <c r="D632" s="1"/>
      <c r="E632" s="1"/>
      <c r="F632" s="1"/>
      <c r="G632" s="1"/>
      <c r="H632" s="1"/>
    </row>
    <row r="633" spans="1:8">
      <c r="A633" s="1"/>
      <c r="B633" s="1"/>
      <c r="C633" s="1"/>
      <c r="D633" s="1"/>
      <c r="E633" s="1"/>
      <c r="F633" s="1"/>
      <c r="G633" s="1"/>
      <c r="H633" s="1"/>
    </row>
    <row r="634" spans="1:8">
      <c r="A634" s="1"/>
      <c r="B634" s="1"/>
      <c r="C634" s="1"/>
      <c r="D634" s="1"/>
      <c r="E634" s="1"/>
      <c r="F634" s="1"/>
      <c r="G634" s="1"/>
      <c r="H634" s="1"/>
    </row>
    <row r="635" spans="1:8">
      <c r="A635" s="1"/>
      <c r="B635" s="1"/>
      <c r="C635" s="1"/>
      <c r="D635" s="1"/>
      <c r="E635" s="1"/>
      <c r="F635" s="1"/>
      <c r="G635" s="1"/>
      <c r="H635" s="1"/>
    </row>
    <row r="636" spans="1:8">
      <c r="A636" s="1"/>
      <c r="B636" s="1"/>
      <c r="C636" s="1"/>
      <c r="D636" s="1"/>
      <c r="E636" s="1"/>
      <c r="F636" s="1"/>
      <c r="G636" s="1"/>
      <c r="H636" s="1"/>
    </row>
    <row r="637" spans="1:8">
      <c r="A637" s="1"/>
      <c r="B637" s="1"/>
      <c r="C637" s="1"/>
      <c r="D637" s="1"/>
      <c r="E637" s="1"/>
      <c r="F637" s="1"/>
      <c r="G637" s="1"/>
      <c r="H637" s="1"/>
    </row>
    <row r="638" spans="1:8">
      <c r="A638" s="1"/>
      <c r="B638" s="1"/>
      <c r="C638" s="1"/>
      <c r="D638" s="1"/>
      <c r="E638" s="1"/>
      <c r="F638" s="1"/>
      <c r="G638" s="1"/>
      <c r="H638" s="1"/>
    </row>
    <row r="639" spans="1:8">
      <c r="A639" s="1"/>
      <c r="B639" s="1"/>
      <c r="C639" s="1"/>
      <c r="D639" s="1"/>
      <c r="E639" s="1"/>
      <c r="F639" s="1"/>
      <c r="G639" s="1"/>
      <c r="H639" s="1"/>
    </row>
    <row r="640" spans="1:8">
      <c r="A640" s="1"/>
      <c r="B640" s="1"/>
      <c r="C640" s="1"/>
      <c r="D640" s="1"/>
      <c r="E640" s="1"/>
      <c r="F640" s="1"/>
      <c r="G640" s="1"/>
      <c r="H640" s="1"/>
    </row>
  </sheetData>
  <sheetProtection algorithmName="SHA-512" hashValue="5CDidbVEMq1uEELiERq7Uvq8s9WKKyHaDSMKA3vnL+9dtGrDsYa515LpnY7iahkxRzctLmC7ttqkvvekqYniug==" saltValue="7bf/DWzcFKXeas2wzsNfPQ==" spinCount="100000" sheet="1" objects="1" scenarios="1"/>
  <protectedRanges>
    <protectedRange algorithmName="SHA-512" hashValue="M3uf1unHyZHWfWPnHu/2Fb70Ouk8e4MtfgAVUobh8bF3OrYnqjly5FPczTwTWVhToYMj0xmdiRSisDjQnCmyBw==" saltValue="gq2af26hJe36le7slXfyZQ==" spinCount="100000" sqref="A5:C6 B7:C8" name="Диапазон1_8"/>
    <protectedRange algorithmName="SHA-512" hashValue="M3uf1unHyZHWfWPnHu/2Fb70Ouk8e4MtfgAVUobh8bF3OrYnqjly5FPczTwTWVhToYMj0xmdiRSisDjQnCmyBw==" saltValue="gq2af26hJe36le7slXfyZQ==" spinCount="100000" sqref="A9:C17" name="Диапазон1_9"/>
    <protectedRange algorithmName="SHA-512" hashValue="M3uf1unHyZHWfWPnHu/2Fb70Ouk8e4MtfgAVUobh8bF3OrYnqjly5FPczTwTWVhToYMj0xmdiRSisDjQnCmyBw==" saltValue="gq2af26hJe36le7slXfyZQ==" spinCount="100000" sqref="A18:C21 B22:C23" name="Диапазон1_10"/>
    <protectedRange algorithmName="SHA-512" hashValue="M3uf1unHyZHWfWPnHu/2Fb70Ouk8e4MtfgAVUobh8bF3OrYnqjly5FPczTwTWVhToYMj0xmdiRSisDjQnCmyBw==" saltValue="gq2af26hJe36le7slXfyZQ==" spinCount="100000" sqref="A24:C32" name="Диапазон1_11"/>
  </protectedRanges>
  <mergeCells count="12">
    <mergeCell ref="B1:D1"/>
    <mergeCell ref="A2:C2"/>
    <mergeCell ref="D3:G3"/>
    <mergeCell ref="B34:D34"/>
    <mergeCell ref="A35:C35"/>
    <mergeCell ref="B36:D36"/>
    <mergeCell ref="A37:C37"/>
    <mergeCell ref="D38:G38"/>
    <mergeCell ref="A3:A4"/>
    <mergeCell ref="A38:A39"/>
    <mergeCell ref="B3:C4"/>
    <mergeCell ref="B38:C39"/>
  </mergeCells>
  <conditionalFormatting sqref="B5:C32">
    <cfRule type="cellIs" dxfId="9" priority="2" operator="equal">
      <formula>0</formula>
    </cfRule>
  </conditionalFormatting>
  <conditionalFormatting sqref="B40:C67">
    <cfRule type="cellIs" dxfId="9" priority="1" operator="equal">
      <formula>0</formula>
    </cfRule>
  </conditionalFormatting>
  <pageMargins left="0.7" right="0.7" top="0.75" bottom="0.75" header="0.3" footer="0.3"/>
  <pageSetup paperSize="9" scale="64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Лист2">
    <tabColor theme="8" tint="0.599993896298105"/>
    <pageSetUpPr fitToPage="1"/>
  </sheetPr>
  <dimension ref="A1:F35"/>
  <sheetViews>
    <sheetView workbookViewId="0">
      <pane ySplit="3" topLeftCell="A18" activePane="bottomLeft" state="frozen"/>
      <selection/>
      <selection pane="bottomLeft" activeCell="B4" sqref="B4:F35"/>
    </sheetView>
  </sheetViews>
  <sheetFormatPr defaultColWidth="9" defaultRowHeight="14.4" outlineLevelCol="5"/>
  <cols>
    <col min="1" max="1" width="20.4444444444444" customWidth="1"/>
    <col min="3" max="3" width="36.5555555555556" customWidth="1"/>
    <col min="4" max="4" width="16.5555555555556" customWidth="1"/>
    <col min="5" max="5" width="11.4444444444444" customWidth="1"/>
    <col min="6" max="6" width="20.4444444444444" customWidth="1"/>
  </cols>
  <sheetData>
    <row r="1" ht="14.85" customHeight="1" spans="1:6">
      <c r="A1" s="95"/>
      <c r="B1" s="96" t="s">
        <v>346</v>
      </c>
      <c r="C1" s="96"/>
      <c r="D1" s="97"/>
      <c r="E1" s="97"/>
      <c r="F1" s="98" t="s">
        <v>347</v>
      </c>
    </row>
    <row r="2" ht="68.85" customHeight="1" spans="1:6">
      <c r="A2" s="95"/>
      <c r="B2" s="99"/>
      <c r="C2" s="99"/>
      <c r="D2" s="97"/>
      <c r="E2" s="97"/>
      <c r="F2" s="100" t="s">
        <v>348</v>
      </c>
    </row>
    <row r="3" ht="50.85" customHeight="1" spans="1:6">
      <c r="A3" s="9" t="s">
        <v>4</v>
      </c>
      <c r="B3" s="9" t="s">
        <v>5</v>
      </c>
      <c r="C3" s="10" t="s">
        <v>7</v>
      </c>
      <c r="D3" s="101" t="s">
        <v>8</v>
      </c>
      <c r="E3" s="10" t="s">
        <v>195</v>
      </c>
      <c r="F3" s="102" t="s">
        <v>349</v>
      </c>
    </row>
    <row r="4" ht="15.15" spans="1:6">
      <c r="A4" s="103" t="s">
        <v>19</v>
      </c>
      <c r="B4" s="104" t="s">
        <v>14</v>
      </c>
      <c r="C4" s="105" t="s">
        <v>205</v>
      </c>
      <c r="D4" s="106">
        <v>1000</v>
      </c>
      <c r="E4" s="60" t="s">
        <v>17</v>
      </c>
      <c r="F4" s="107">
        <v>3258</v>
      </c>
    </row>
    <row r="5" ht="15.15" spans="1:6">
      <c r="A5" s="108"/>
      <c r="B5" s="109" t="s">
        <v>34</v>
      </c>
      <c r="C5" s="110" t="s">
        <v>350</v>
      </c>
      <c r="D5" s="111">
        <v>1000</v>
      </c>
      <c r="E5" s="112" t="s">
        <v>17</v>
      </c>
      <c r="F5" s="113">
        <v>4760</v>
      </c>
    </row>
    <row r="6" spans="1:6">
      <c r="A6" s="108"/>
      <c r="B6" s="114"/>
      <c r="C6" s="115" t="s">
        <v>209</v>
      </c>
      <c r="D6" s="116">
        <v>1000</v>
      </c>
      <c r="E6" s="57" t="s">
        <v>17</v>
      </c>
      <c r="F6" s="117">
        <v>4760</v>
      </c>
    </row>
    <row r="7" ht="15.15" spans="1:6">
      <c r="A7" s="108"/>
      <c r="B7" s="118"/>
      <c r="C7" s="105" t="s">
        <v>351</v>
      </c>
      <c r="D7" s="106">
        <v>1000</v>
      </c>
      <c r="E7" s="60" t="s">
        <v>17</v>
      </c>
      <c r="F7" s="107">
        <v>4760</v>
      </c>
    </row>
    <row r="8" ht="15.15" spans="1:6">
      <c r="A8" s="108"/>
      <c r="B8" s="119" t="s">
        <v>100</v>
      </c>
      <c r="C8" s="120" t="s">
        <v>102</v>
      </c>
      <c r="D8" s="111">
        <v>500000</v>
      </c>
      <c r="E8" s="121" t="s">
        <v>17</v>
      </c>
      <c r="F8" s="122">
        <v>26355</v>
      </c>
    </row>
    <row r="9" spans="1:6">
      <c r="A9" s="108"/>
      <c r="B9" s="123"/>
      <c r="C9" s="124"/>
      <c r="D9" s="116">
        <v>100000</v>
      </c>
      <c r="E9" s="57" t="s">
        <v>17</v>
      </c>
      <c r="F9" s="125">
        <v>5271</v>
      </c>
    </row>
    <row r="10" spans="1:6">
      <c r="A10" s="108"/>
      <c r="B10" s="114"/>
      <c r="C10" s="56" t="s">
        <v>247</v>
      </c>
      <c r="D10" s="126">
        <v>100000</v>
      </c>
      <c r="E10" s="127" t="s">
        <v>17</v>
      </c>
      <c r="F10" s="128">
        <v>4853</v>
      </c>
    </row>
    <row r="11" spans="1:6">
      <c r="A11" s="108"/>
      <c r="B11" s="123"/>
      <c r="C11" s="129" t="s">
        <v>250</v>
      </c>
      <c r="D11" s="116">
        <v>100000</v>
      </c>
      <c r="E11" s="57" t="s">
        <v>17</v>
      </c>
      <c r="F11" s="130">
        <v>4853</v>
      </c>
    </row>
    <row r="12" ht="15.15" spans="1:6">
      <c r="A12" s="108"/>
      <c r="B12" s="131"/>
      <c r="C12" s="132"/>
      <c r="D12" s="106">
        <v>500000</v>
      </c>
      <c r="E12" s="60" t="s">
        <v>17</v>
      </c>
      <c r="F12" s="107">
        <v>24261</v>
      </c>
    </row>
    <row r="13" ht="15.9" spans="1:6">
      <c r="A13" s="108"/>
      <c r="B13" s="133" t="s">
        <v>263</v>
      </c>
      <c r="C13" s="134" t="s">
        <v>264</v>
      </c>
      <c r="D13" s="135">
        <v>50000</v>
      </c>
      <c r="E13" s="136" t="s">
        <v>17</v>
      </c>
      <c r="F13" s="137">
        <v>4291</v>
      </c>
    </row>
    <row r="14" ht="15.15" spans="1:6">
      <c r="A14" s="108"/>
      <c r="B14" s="109" t="s">
        <v>134</v>
      </c>
      <c r="C14" s="110" t="s">
        <v>352</v>
      </c>
      <c r="D14" s="111">
        <v>5000</v>
      </c>
      <c r="E14" s="112" t="s">
        <v>17</v>
      </c>
      <c r="F14" s="113">
        <v>3769</v>
      </c>
    </row>
    <row r="15" ht="15.15" spans="1:6">
      <c r="A15" s="108"/>
      <c r="B15" s="118"/>
      <c r="C15" s="105" t="s">
        <v>353</v>
      </c>
      <c r="D15" s="106">
        <v>5000</v>
      </c>
      <c r="E15" s="60" t="s">
        <v>17</v>
      </c>
      <c r="F15" s="107">
        <v>4009</v>
      </c>
    </row>
    <row r="16" ht="15.9" spans="1:6">
      <c r="A16" s="108"/>
      <c r="B16" s="133" t="s">
        <v>149</v>
      </c>
      <c r="C16" s="134" t="s">
        <v>271</v>
      </c>
      <c r="D16" s="135">
        <v>50000</v>
      </c>
      <c r="E16" s="136" t="s">
        <v>17</v>
      </c>
      <c r="F16" s="137">
        <v>3580</v>
      </c>
    </row>
    <row r="17" ht="15.15" spans="1:6">
      <c r="A17" s="108"/>
      <c r="B17" s="109" t="s">
        <v>274</v>
      </c>
      <c r="C17" s="138" t="s">
        <v>354</v>
      </c>
      <c r="D17" s="111">
        <v>250</v>
      </c>
      <c r="E17" s="112" t="s">
        <v>17</v>
      </c>
      <c r="F17" s="113">
        <v>2713</v>
      </c>
    </row>
    <row r="18" spans="1:6">
      <c r="A18" s="108"/>
      <c r="B18" s="114"/>
      <c r="C18" s="115" t="s">
        <v>279</v>
      </c>
      <c r="D18" s="116">
        <v>250</v>
      </c>
      <c r="E18" s="57" t="s">
        <v>17</v>
      </c>
      <c r="F18" s="117">
        <v>1710</v>
      </c>
    </row>
    <row r="19" spans="1:6">
      <c r="A19" s="108"/>
      <c r="B19" s="114"/>
      <c r="C19" s="56" t="s">
        <v>285</v>
      </c>
      <c r="D19" s="139">
        <v>500</v>
      </c>
      <c r="E19" s="57" t="s">
        <v>17</v>
      </c>
      <c r="F19" s="117">
        <v>7661</v>
      </c>
    </row>
    <row r="20" spans="1:6">
      <c r="A20" s="108"/>
      <c r="B20" s="114"/>
      <c r="C20" s="56" t="s">
        <v>286</v>
      </c>
      <c r="D20" s="116">
        <v>1000</v>
      </c>
      <c r="E20" s="57" t="s">
        <v>17</v>
      </c>
      <c r="F20" s="117">
        <v>944</v>
      </c>
    </row>
    <row r="21" spans="1:6">
      <c r="A21" s="108"/>
      <c r="B21" s="114"/>
      <c r="C21" s="115" t="s">
        <v>289</v>
      </c>
      <c r="D21" s="116">
        <v>1000</v>
      </c>
      <c r="E21" s="57" t="s">
        <v>17</v>
      </c>
      <c r="F21" s="117">
        <v>4475</v>
      </c>
    </row>
    <row r="22" spans="1:6">
      <c r="A22" s="108"/>
      <c r="B22" s="114"/>
      <c r="C22" s="115" t="s">
        <v>291</v>
      </c>
      <c r="D22" s="116">
        <v>250</v>
      </c>
      <c r="E22" s="57" t="s">
        <v>17</v>
      </c>
      <c r="F22" s="117">
        <v>1674</v>
      </c>
    </row>
    <row r="23" spans="1:6">
      <c r="A23" s="108"/>
      <c r="B23" s="114"/>
      <c r="C23" s="115" t="s">
        <v>302</v>
      </c>
      <c r="D23" s="116">
        <v>500</v>
      </c>
      <c r="E23" s="57" t="s">
        <v>17</v>
      </c>
      <c r="F23" s="117">
        <v>4567</v>
      </c>
    </row>
    <row r="24" spans="1:6">
      <c r="A24" s="108"/>
      <c r="B24" s="114"/>
      <c r="C24" s="115" t="s">
        <v>305</v>
      </c>
      <c r="D24" s="116">
        <v>250</v>
      </c>
      <c r="E24" s="57" t="s">
        <v>17</v>
      </c>
      <c r="F24" s="117">
        <v>3996</v>
      </c>
    </row>
    <row r="25" spans="1:6">
      <c r="A25" s="108"/>
      <c r="B25" s="114"/>
      <c r="C25" s="56" t="s">
        <v>309</v>
      </c>
      <c r="D25" s="139">
        <v>1000</v>
      </c>
      <c r="E25" s="57" t="s">
        <v>17</v>
      </c>
      <c r="F25" s="117">
        <v>711</v>
      </c>
    </row>
    <row r="26" ht="15.15" spans="1:6">
      <c r="A26" s="140"/>
      <c r="B26" s="118"/>
      <c r="C26" s="105" t="s">
        <v>312</v>
      </c>
      <c r="D26" s="106">
        <v>1000</v>
      </c>
      <c r="E26" s="60" t="s">
        <v>17</v>
      </c>
      <c r="F26" s="107">
        <v>853</v>
      </c>
    </row>
    <row r="27" ht="15.9" spans="1:6">
      <c r="A27" s="141" t="s">
        <v>355</v>
      </c>
      <c r="B27" s="133" t="s">
        <v>14</v>
      </c>
      <c r="C27" s="142" t="s">
        <v>356</v>
      </c>
      <c r="D27" s="143">
        <v>0.5</v>
      </c>
      <c r="E27" s="136" t="s">
        <v>27</v>
      </c>
      <c r="F27" s="137">
        <v>2360</v>
      </c>
    </row>
    <row r="28" ht="15.15" spans="1:6">
      <c r="A28" s="144"/>
      <c r="B28" s="109" t="s">
        <v>34</v>
      </c>
      <c r="C28" s="145" t="s">
        <v>210</v>
      </c>
      <c r="D28" s="146">
        <v>1000</v>
      </c>
      <c r="E28" s="112" t="s">
        <v>17</v>
      </c>
      <c r="F28" s="113">
        <v>4635</v>
      </c>
    </row>
    <row r="29" ht="15.15" spans="1:6">
      <c r="A29" s="144"/>
      <c r="B29" s="118"/>
      <c r="C29" s="105" t="s">
        <v>211</v>
      </c>
      <c r="D29" s="106">
        <v>1000</v>
      </c>
      <c r="E29" s="60" t="s">
        <v>17</v>
      </c>
      <c r="F29" s="107">
        <v>4635</v>
      </c>
    </row>
    <row r="30" ht="15.15" spans="1:6">
      <c r="A30" s="144"/>
      <c r="B30" s="109" t="s">
        <v>45</v>
      </c>
      <c r="C30" s="110" t="s">
        <v>214</v>
      </c>
      <c r="D30" s="111">
        <v>500</v>
      </c>
      <c r="E30" s="112" t="s">
        <v>17</v>
      </c>
      <c r="F30" s="113">
        <v>1545</v>
      </c>
    </row>
    <row r="31" ht="15.15" spans="1:6">
      <c r="A31" s="144"/>
      <c r="B31" s="118"/>
      <c r="C31" s="105" t="s">
        <v>223</v>
      </c>
      <c r="D31" s="106">
        <v>500</v>
      </c>
      <c r="E31" s="60" t="s">
        <v>17</v>
      </c>
      <c r="F31" s="107">
        <v>1591</v>
      </c>
    </row>
    <row r="32" ht="15.15" spans="1:6">
      <c r="A32" s="144"/>
      <c r="B32" s="109" t="s">
        <v>357</v>
      </c>
      <c r="C32" s="138" t="s">
        <v>237</v>
      </c>
      <c r="D32" s="111">
        <v>50000</v>
      </c>
      <c r="E32" s="112" t="s">
        <v>17</v>
      </c>
      <c r="F32" s="113">
        <v>25700</v>
      </c>
    </row>
    <row r="33" ht="15.15" spans="1:6">
      <c r="A33" s="144"/>
      <c r="B33" s="118"/>
      <c r="C33" s="147" t="s">
        <v>238</v>
      </c>
      <c r="D33" s="106">
        <v>50000</v>
      </c>
      <c r="E33" s="60" t="s">
        <v>17</v>
      </c>
      <c r="F33" s="107">
        <v>25500</v>
      </c>
    </row>
    <row r="34" ht="15.15" spans="1:6">
      <c r="A34" s="144"/>
      <c r="B34" s="109" t="s">
        <v>274</v>
      </c>
      <c r="C34" s="148" t="s">
        <v>306</v>
      </c>
      <c r="D34" s="146">
        <v>5000</v>
      </c>
      <c r="E34" s="121" t="s">
        <v>17</v>
      </c>
      <c r="F34" s="149">
        <v>2206</v>
      </c>
    </row>
    <row r="35" spans="1:6">
      <c r="A35" s="150"/>
      <c r="B35" s="151" t="s">
        <v>314</v>
      </c>
      <c r="C35" s="115" t="s">
        <v>318</v>
      </c>
      <c r="D35" s="152">
        <v>0.1</v>
      </c>
      <c r="E35" s="57" t="s">
        <v>27</v>
      </c>
      <c r="F35" s="125">
        <v>1005</v>
      </c>
    </row>
  </sheetData>
  <sortState ref="A4:F35">
    <sortCondition ref="A4:A35" descending="1"/>
    <sortCondition ref="B4:B35"/>
    <sortCondition ref="C4:C35"/>
  </sortState>
  <mergeCells count="12">
    <mergeCell ref="A4:A26"/>
    <mergeCell ref="A27:A35"/>
    <mergeCell ref="B5:B7"/>
    <mergeCell ref="B8:B12"/>
    <mergeCell ref="B14:B15"/>
    <mergeCell ref="B17:B26"/>
    <mergeCell ref="B28:B29"/>
    <mergeCell ref="B30:B31"/>
    <mergeCell ref="B32:B33"/>
    <mergeCell ref="C8:C9"/>
    <mergeCell ref="C11:C12"/>
    <mergeCell ref="B1:C2"/>
  </mergeCells>
  <pageMargins left="0.7" right="0.7" top="0.75" bottom="0.75" header="0.3" footer="0.3"/>
  <pageSetup paperSize="9" fitToHeight="0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0.399975585192419"/>
  </sheetPr>
  <dimension ref="A1:F308"/>
  <sheetViews>
    <sheetView workbookViewId="0">
      <pane ySplit="3" topLeftCell="A99" activePane="bottomLeft" state="frozen"/>
      <selection/>
      <selection pane="bottomLeft" activeCell="H102" sqref="H102"/>
    </sheetView>
  </sheetViews>
  <sheetFormatPr defaultColWidth="9" defaultRowHeight="14.4" outlineLevelCol="5"/>
  <cols>
    <col min="1" max="1" width="18.4444444444444" customWidth="1"/>
    <col min="2" max="2" width="13.5555555555556" customWidth="1"/>
    <col min="3" max="3" width="45.5555555555556" customWidth="1"/>
    <col min="4" max="4" width="13.5555555555556" customWidth="1"/>
    <col min="5" max="5" width="10.5555555555556" customWidth="1"/>
    <col min="6" max="6" width="16.5555555555556" customWidth="1"/>
    <col min="7" max="11" width="8.55555555555556" style="1"/>
  </cols>
  <sheetData>
    <row r="1" ht="69" customHeight="1" spans="1:6">
      <c r="A1" s="2"/>
      <c r="B1" s="2"/>
      <c r="C1" s="3" t="s">
        <v>346</v>
      </c>
      <c r="D1" s="4"/>
      <c r="E1" s="4"/>
      <c r="F1" s="5" t="s">
        <v>347</v>
      </c>
    </row>
    <row r="2" ht="13.35" customHeight="1" spans="1:6">
      <c r="A2" s="6"/>
      <c r="B2" s="6"/>
      <c r="C2" s="7"/>
      <c r="D2" s="4"/>
      <c r="E2" s="4"/>
      <c r="F2" s="8" t="s">
        <v>348</v>
      </c>
    </row>
    <row r="3" ht="65.85" customHeight="1" spans="1:6">
      <c r="A3" s="9" t="s">
        <v>4</v>
      </c>
      <c r="B3" s="9" t="s">
        <v>5</v>
      </c>
      <c r="C3" s="10" t="s">
        <v>7</v>
      </c>
      <c r="D3" s="11" t="s">
        <v>8</v>
      </c>
      <c r="E3" s="12" t="s">
        <v>195</v>
      </c>
      <c r="F3" s="13" t="s">
        <v>10</v>
      </c>
    </row>
    <row r="4" ht="14.1" customHeight="1" spans="1:6">
      <c r="A4" s="14" t="s">
        <v>19</v>
      </c>
      <c r="B4" s="15" t="s">
        <v>14</v>
      </c>
      <c r="C4" s="16" t="s">
        <v>358</v>
      </c>
      <c r="D4" s="17">
        <v>1000</v>
      </c>
      <c r="E4" s="18" t="s">
        <v>17</v>
      </c>
      <c r="F4" s="19">
        <v>3135</v>
      </c>
    </row>
    <row r="5" ht="14.1" customHeight="1" spans="1:6">
      <c r="A5" s="20"/>
      <c r="B5" s="21"/>
      <c r="C5" s="22" t="s">
        <v>206</v>
      </c>
      <c r="D5" s="23">
        <v>1000</v>
      </c>
      <c r="E5" s="24" t="s">
        <v>17</v>
      </c>
      <c r="F5" s="25">
        <v>3923</v>
      </c>
    </row>
    <row r="6" ht="14.1" customHeight="1" spans="1:6">
      <c r="A6" s="20"/>
      <c r="B6" s="26" t="s">
        <v>24</v>
      </c>
      <c r="C6" s="27" t="s">
        <v>29</v>
      </c>
      <c r="D6" s="28">
        <v>1000</v>
      </c>
      <c r="E6" s="29" t="s">
        <v>17</v>
      </c>
      <c r="F6" s="30">
        <v>1156</v>
      </c>
    </row>
    <row r="7" ht="14.1" customHeight="1" spans="1:6">
      <c r="A7" s="20"/>
      <c r="B7" s="21"/>
      <c r="C7" s="22" t="s">
        <v>32</v>
      </c>
      <c r="D7" s="23">
        <v>250</v>
      </c>
      <c r="E7" s="24" t="s">
        <v>17</v>
      </c>
      <c r="F7" s="25">
        <v>671</v>
      </c>
    </row>
    <row r="8" ht="14.1" customHeight="1" spans="1:6">
      <c r="A8" s="20"/>
      <c r="B8" s="31" t="s">
        <v>45</v>
      </c>
      <c r="C8" s="32" t="s">
        <v>218</v>
      </c>
      <c r="D8" s="33">
        <v>1000</v>
      </c>
      <c r="E8" s="34" t="s">
        <v>17</v>
      </c>
      <c r="F8" s="35">
        <v>3181</v>
      </c>
    </row>
    <row r="9" ht="14.1" customHeight="1" spans="1:6">
      <c r="A9" s="20"/>
      <c r="B9" s="21"/>
      <c r="C9" s="22" t="s">
        <v>220</v>
      </c>
      <c r="D9" s="23">
        <v>1000</v>
      </c>
      <c r="E9" s="24" t="s">
        <v>17</v>
      </c>
      <c r="F9" s="25">
        <v>3043</v>
      </c>
    </row>
    <row r="10" ht="26.1" customHeight="1" spans="1:6">
      <c r="A10" s="20"/>
      <c r="B10" s="36" t="s">
        <v>85</v>
      </c>
      <c r="C10" s="37" t="s">
        <v>99</v>
      </c>
      <c r="D10" s="38">
        <v>100000</v>
      </c>
      <c r="E10" s="39" t="s">
        <v>17</v>
      </c>
      <c r="F10" s="40">
        <v>56231</v>
      </c>
    </row>
    <row r="11" ht="14.1" customHeight="1" spans="1:6">
      <c r="A11" s="20"/>
      <c r="B11" s="41" t="s">
        <v>100</v>
      </c>
      <c r="C11" s="42" t="s">
        <v>244</v>
      </c>
      <c r="D11" s="33">
        <v>100000</v>
      </c>
      <c r="E11" s="29" t="s">
        <v>17</v>
      </c>
      <c r="F11" s="30">
        <v>5341</v>
      </c>
    </row>
    <row r="12" ht="14.1" customHeight="1" spans="1:6">
      <c r="A12" s="20"/>
      <c r="B12" s="41"/>
      <c r="C12" s="43"/>
      <c r="D12" s="44">
        <v>500000</v>
      </c>
      <c r="E12" s="18" t="s">
        <v>17</v>
      </c>
      <c r="F12" s="19">
        <v>26702</v>
      </c>
    </row>
    <row r="13" ht="14.1" customHeight="1" spans="1:6">
      <c r="A13" s="20"/>
      <c r="B13" s="41"/>
      <c r="C13" s="45" t="s">
        <v>247</v>
      </c>
      <c r="D13" s="17">
        <v>500000</v>
      </c>
      <c r="E13" s="18" t="s">
        <v>17</v>
      </c>
      <c r="F13" s="19">
        <v>24746</v>
      </c>
    </row>
    <row r="14" ht="14.1" customHeight="1" spans="1:6">
      <c r="A14" s="20"/>
      <c r="B14" s="41"/>
      <c r="C14" s="46" t="s">
        <v>110</v>
      </c>
      <c r="D14" s="44">
        <v>100000</v>
      </c>
      <c r="E14" s="18" t="s">
        <v>17</v>
      </c>
      <c r="F14" s="19">
        <v>5586</v>
      </c>
    </row>
    <row r="15" ht="14.1" customHeight="1" spans="1:6">
      <c r="A15" s="20"/>
      <c r="B15" s="41"/>
      <c r="C15" s="43"/>
      <c r="D15" s="44">
        <v>500000</v>
      </c>
      <c r="E15" s="18" t="s">
        <v>17</v>
      </c>
      <c r="F15" s="19">
        <v>27928</v>
      </c>
    </row>
    <row r="16" ht="14.1" customHeight="1" spans="1:6">
      <c r="A16" s="20"/>
      <c r="B16" s="41"/>
      <c r="C16" s="46" t="s">
        <v>112</v>
      </c>
      <c r="D16" s="17">
        <v>100000</v>
      </c>
      <c r="E16" s="18" t="s">
        <v>17</v>
      </c>
      <c r="F16" s="19">
        <v>5050</v>
      </c>
    </row>
    <row r="17" ht="14.1" customHeight="1" spans="1:6">
      <c r="A17" s="20"/>
      <c r="B17" s="41"/>
      <c r="C17" s="43"/>
      <c r="D17" s="17">
        <v>500000</v>
      </c>
      <c r="E17" s="18" t="s">
        <v>17</v>
      </c>
      <c r="F17" s="19">
        <v>23411</v>
      </c>
    </row>
    <row r="18" ht="14.1" customHeight="1" spans="1:6">
      <c r="A18" s="20"/>
      <c r="B18" s="41"/>
      <c r="C18" s="45" t="s">
        <v>251</v>
      </c>
      <c r="D18" s="17">
        <v>500000</v>
      </c>
      <c r="E18" s="18" t="s">
        <v>17</v>
      </c>
      <c r="F18" s="19">
        <v>3540</v>
      </c>
    </row>
    <row r="19" ht="14.1" customHeight="1" spans="1:6">
      <c r="A19" s="20"/>
      <c r="B19" s="41"/>
      <c r="C19" s="46" t="s">
        <v>114</v>
      </c>
      <c r="D19" s="44">
        <v>100000</v>
      </c>
      <c r="E19" s="18" t="s">
        <v>17</v>
      </c>
      <c r="F19" s="19">
        <v>5586</v>
      </c>
    </row>
    <row r="20" ht="14.1" customHeight="1" spans="1:6">
      <c r="A20" s="20"/>
      <c r="B20" s="41"/>
      <c r="C20" s="43"/>
      <c r="D20" s="17">
        <v>500000</v>
      </c>
      <c r="E20" s="18" t="s">
        <v>17</v>
      </c>
      <c r="F20" s="19">
        <v>27928</v>
      </c>
    </row>
    <row r="21" ht="14.1" customHeight="1" spans="1:6">
      <c r="A21" s="20"/>
      <c r="B21" s="41"/>
      <c r="C21" s="46" t="s">
        <v>253</v>
      </c>
      <c r="D21" s="44">
        <v>100000</v>
      </c>
      <c r="E21" s="18" t="s">
        <v>17</v>
      </c>
      <c r="F21" s="19">
        <v>5406</v>
      </c>
    </row>
    <row r="22" ht="14.1" customHeight="1" spans="1:6">
      <c r="A22" s="20"/>
      <c r="B22" s="41"/>
      <c r="C22" s="43"/>
      <c r="D22" s="17">
        <v>500000</v>
      </c>
      <c r="E22" s="18" t="s">
        <v>17</v>
      </c>
      <c r="F22" s="19">
        <v>27030</v>
      </c>
    </row>
    <row r="23" ht="14.1" customHeight="1" spans="1:6">
      <c r="A23" s="20"/>
      <c r="B23" s="41"/>
      <c r="C23" s="45" t="s">
        <v>255</v>
      </c>
      <c r="D23" s="17">
        <v>500000</v>
      </c>
      <c r="E23" s="18" t="s">
        <v>17</v>
      </c>
      <c r="F23" s="19">
        <v>23193</v>
      </c>
    </row>
    <row r="24" ht="14.1" customHeight="1" spans="1:6">
      <c r="A24" s="20"/>
      <c r="B24" s="41"/>
      <c r="C24" s="46" t="s">
        <v>246</v>
      </c>
      <c r="D24" s="44">
        <v>100000</v>
      </c>
      <c r="E24" s="18" t="s">
        <v>17</v>
      </c>
      <c r="F24" s="19">
        <v>5572</v>
      </c>
    </row>
    <row r="25" ht="14.1" customHeight="1" spans="1:6">
      <c r="A25" s="20"/>
      <c r="B25" s="41"/>
      <c r="C25" s="43"/>
      <c r="D25" s="44">
        <v>500000</v>
      </c>
      <c r="E25" s="18" t="s">
        <v>17</v>
      </c>
      <c r="F25" s="19">
        <v>27860</v>
      </c>
    </row>
    <row r="26" ht="14.1" customHeight="1" spans="1:6">
      <c r="A26" s="20"/>
      <c r="B26" s="41"/>
      <c r="C26" s="46" t="s">
        <v>359</v>
      </c>
      <c r="D26" s="44">
        <v>100000</v>
      </c>
      <c r="E26" s="18" t="s">
        <v>17</v>
      </c>
      <c r="F26" s="19">
        <v>4827</v>
      </c>
    </row>
    <row r="27" ht="14.1" customHeight="1" spans="1:6">
      <c r="A27" s="20"/>
      <c r="B27" s="41"/>
      <c r="C27" s="43"/>
      <c r="D27" s="44">
        <v>500000</v>
      </c>
      <c r="E27" s="18" t="s">
        <v>17</v>
      </c>
      <c r="F27" s="19">
        <v>24134</v>
      </c>
    </row>
    <row r="28" ht="14.1" customHeight="1" spans="1:6">
      <c r="A28" s="20"/>
      <c r="B28" s="41"/>
      <c r="C28" s="46" t="s">
        <v>113</v>
      </c>
      <c r="D28" s="44">
        <v>100000</v>
      </c>
      <c r="E28" s="18" t="s">
        <v>17</v>
      </c>
      <c r="F28" s="19">
        <v>5164</v>
      </c>
    </row>
    <row r="29" ht="14.1" customHeight="1" spans="1:6">
      <c r="A29" s="20"/>
      <c r="B29" s="41"/>
      <c r="C29" s="43"/>
      <c r="D29" s="44">
        <v>500000</v>
      </c>
      <c r="E29" s="18" t="s">
        <v>17</v>
      </c>
      <c r="F29" s="19">
        <v>25337</v>
      </c>
    </row>
    <row r="30" ht="14.1" customHeight="1" spans="1:6">
      <c r="A30" s="20"/>
      <c r="B30" s="41"/>
      <c r="C30" s="46" t="s">
        <v>254</v>
      </c>
      <c r="D30" s="44">
        <v>100000</v>
      </c>
      <c r="E30" s="18" t="s">
        <v>17</v>
      </c>
      <c r="F30" s="19">
        <v>5640</v>
      </c>
    </row>
    <row r="31" ht="14.1" customHeight="1" spans="1:6">
      <c r="A31" s="20"/>
      <c r="B31" s="47"/>
      <c r="C31" s="48"/>
      <c r="D31" s="49">
        <v>500000</v>
      </c>
      <c r="E31" s="24" t="s">
        <v>17</v>
      </c>
      <c r="F31" s="25">
        <v>28200</v>
      </c>
    </row>
    <row r="32" ht="14.1" customHeight="1" spans="1:6">
      <c r="A32" s="20"/>
      <c r="B32" s="50" t="s">
        <v>149</v>
      </c>
      <c r="C32" s="51" t="s">
        <v>151</v>
      </c>
      <c r="D32" s="52">
        <v>50000</v>
      </c>
      <c r="E32" s="39" t="s">
        <v>17</v>
      </c>
      <c r="F32" s="53">
        <v>3652</v>
      </c>
    </row>
    <row r="33" ht="14.1" customHeight="1" spans="1:6">
      <c r="A33" s="20"/>
      <c r="B33" s="54" t="s">
        <v>241</v>
      </c>
      <c r="C33" s="37" t="s">
        <v>243</v>
      </c>
      <c r="D33" s="38">
        <v>250000</v>
      </c>
      <c r="E33" s="39" t="s">
        <v>17</v>
      </c>
      <c r="F33" s="40">
        <v>13415</v>
      </c>
    </row>
    <row r="34" ht="14.1" customHeight="1" spans="1:6">
      <c r="A34" s="20"/>
      <c r="B34" s="54" t="s">
        <v>256</v>
      </c>
      <c r="C34" s="37" t="s">
        <v>262</v>
      </c>
      <c r="D34" s="38">
        <v>1000</v>
      </c>
      <c r="E34" s="39" t="s">
        <v>17</v>
      </c>
      <c r="F34" s="40">
        <v>2993</v>
      </c>
    </row>
    <row r="35" ht="14.1" customHeight="1" spans="1:6">
      <c r="A35" s="20"/>
      <c r="B35" s="31" t="s">
        <v>134</v>
      </c>
      <c r="C35" s="32" t="s">
        <v>136</v>
      </c>
      <c r="D35" s="33">
        <v>5000</v>
      </c>
      <c r="E35" s="34" t="s">
        <v>17</v>
      </c>
      <c r="F35" s="35">
        <v>3897</v>
      </c>
    </row>
    <row r="36" ht="14.1" customHeight="1" spans="1:6">
      <c r="A36" s="20"/>
      <c r="B36" s="26"/>
      <c r="C36" s="16" t="s">
        <v>266</v>
      </c>
      <c r="D36" s="17">
        <v>5000</v>
      </c>
      <c r="E36" s="18" t="s">
        <v>17</v>
      </c>
      <c r="F36" s="19">
        <v>3999</v>
      </c>
    </row>
    <row r="37" ht="14.1" customHeight="1" spans="1:6">
      <c r="A37" s="20"/>
      <c r="B37" s="26"/>
      <c r="C37" s="16" t="s">
        <v>267</v>
      </c>
      <c r="D37" s="17">
        <v>25000</v>
      </c>
      <c r="E37" s="18" t="s">
        <v>17</v>
      </c>
      <c r="F37" s="19">
        <v>5460</v>
      </c>
    </row>
    <row r="38" ht="14.1" customHeight="1" spans="1:6">
      <c r="A38" s="20"/>
      <c r="B38" s="26"/>
      <c r="C38" s="16" t="s">
        <v>141</v>
      </c>
      <c r="D38" s="17">
        <v>25000</v>
      </c>
      <c r="E38" s="18" t="s">
        <v>17</v>
      </c>
      <c r="F38" s="19">
        <v>20752</v>
      </c>
    </row>
    <row r="39" ht="14.1" customHeight="1" spans="1:6">
      <c r="A39" s="20"/>
      <c r="B39" s="26"/>
      <c r="C39" s="16" t="s">
        <v>142</v>
      </c>
      <c r="D39" s="17">
        <v>25000</v>
      </c>
      <c r="E39" s="18" t="s">
        <v>17</v>
      </c>
      <c r="F39" s="19">
        <v>5576</v>
      </c>
    </row>
    <row r="40" ht="14.1" customHeight="1" spans="1:6">
      <c r="A40" s="20"/>
      <c r="B40" s="26"/>
      <c r="C40" s="16" t="s">
        <v>268</v>
      </c>
      <c r="D40" s="55">
        <v>0.5</v>
      </c>
      <c r="E40" s="18" t="s">
        <v>27</v>
      </c>
      <c r="F40" s="19">
        <v>10020</v>
      </c>
    </row>
    <row r="41" ht="14.1" customHeight="1" spans="1:6">
      <c r="A41" s="20"/>
      <c r="B41" s="26"/>
      <c r="C41" s="56" t="s">
        <v>145</v>
      </c>
      <c r="D41" s="17">
        <v>25000</v>
      </c>
      <c r="E41" s="57" t="s">
        <v>17</v>
      </c>
      <c r="F41" s="19">
        <v>19991</v>
      </c>
    </row>
    <row r="42" ht="14.1" customHeight="1" spans="1:6">
      <c r="A42" s="20"/>
      <c r="B42" s="26"/>
      <c r="C42" s="56" t="s">
        <v>146</v>
      </c>
      <c r="D42" s="58">
        <v>25000</v>
      </c>
      <c r="E42" s="57" t="s">
        <v>17</v>
      </c>
      <c r="F42" s="59">
        <v>5460</v>
      </c>
    </row>
    <row r="43" ht="14.1" customHeight="1" spans="1:6">
      <c r="A43" s="20"/>
      <c r="B43" s="21"/>
      <c r="C43" s="22" t="s">
        <v>270</v>
      </c>
      <c r="D43" s="23">
        <v>25000</v>
      </c>
      <c r="E43" s="60" t="s">
        <v>17</v>
      </c>
      <c r="F43" s="25">
        <v>5506</v>
      </c>
    </row>
    <row r="44" ht="14.1" customHeight="1" spans="1:6">
      <c r="A44" s="20"/>
      <c r="B44" s="31" t="s">
        <v>274</v>
      </c>
      <c r="C44" s="16" t="s">
        <v>276</v>
      </c>
      <c r="D44" s="28">
        <v>250</v>
      </c>
      <c r="E44" s="34" t="s">
        <v>17</v>
      </c>
      <c r="F44" s="30">
        <v>1736</v>
      </c>
    </row>
    <row r="45" ht="14.1" customHeight="1" spans="1:6">
      <c r="A45" s="20"/>
      <c r="B45" s="26"/>
      <c r="C45" s="16" t="s">
        <v>276</v>
      </c>
      <c r="D45" s="28">
        <v>1000</v>
      </c>
      <c r="E45" s="18" t="s">
        <v>17</v>
      </c>
      <c r="F45" s="30">
        <v>6942</v>
      </c>
    </row>
    <row r="46" ht="14.1" customHeight="1" spans="1:6">
      <c r="A46" s="20"/>
      <c r="B46" s="26"/>
      <c r="C46" s="16" t="s">
        <v>278</v>
      </c>
      <c r="D46" s="61">
        <v>250</v>
      </c>
      <c r="E46" s="18" t="s">
        <v>17</v>
      </c>
      <c r="F46" s="19">
        <v>2849</v>
      </c>
    </row>
    <row r="47" ht="14.1" customHeight="1" spans="1:6">
      <c r="A47" s="20"/>
      <c r="B47" s="26"/>
      <c r="C47" s="16" t="s">
        <v>162</v>
      </c>
      <c r="D47" s="17">
        <v>250</v>
      </c>
      <c r="E47" s="18" t="s">
        <v>17</v>
      </c>
      <c r="F47" s="19">
        <v>2177</v>
      </c>
    </row>
    <row r="48" ht="14.1" customHeight="1" spans="1:6">
      <c r="A48" s="20"/>
      <c r="B48" s="26"/>
      <c r="C48" s="16" t="s">
        <v>360</v>
      </c>
      <c r="D48" s="17">
        <v>250</v>
      </c>
      <c r="E48" s="18" t="s">
        <v>17</v>
      </c>
      <c r="F48" s="19">
        <v>2329</v>
      </c>
    </row>
    <row r="49" ht="14.1" customHeight="1" spans="1:6">
      <c r="A49" s="20"/>
      <c r="B49" s="26"/>
      <c r="C49" s="16" t="s">
        <v>164</v>
      </c>
      <c r="D49" s="17">
        <v>250</v>
      </c>
      <c r="E49" s="18" t="s">
        <v>17</v>
      </c>
      <c r="F49" s="19">
        <v>4132</v>
      </c>
    </row>
    <row r="50" ht="14.1" customHeight="1" spans="1:6">
      <c r="A50" s="20"/>
      <c r="B50" s="26"/>
      <c r="C50" s="16" t="s">
        <v>288</v>
      </c>
      <c r="D50" s="17">
        <v>250</v>
      </c>
      <c r="E50" s="18" t="s">
        <v>17</v>
      </c>
      <c r="F50" s="19">
        <v>1763</v>
      </c>
    </row>
    <row r="51" ht="14.1" customHeight="1" spans="1:6">
      <c r="A51" s="20"/>
      <c r="B51" s="26"/>
      <c r="C51" s="16" t="s">
        <v>292</v>
      </c>
      <c r="D51" s="17">
        <v>1000</v>
      </c>
      <c r="E51" s="18" t="s">
        <v>17</v>
      </c>
      <c r="F51" s="19">
        <v>1061</v>
      </c>
    </row>
    <row r="52" ht="14.1" customHeight="1" spans="1:6">
      <c r="A52" s="20"/>
      <c r="B52" s="26"/>
      <c r="C52" s="16" t="s">
        <v>293</v>
      </c>
      <c r="D52" s="17">
        <v>1000</v>
      </c>
      <c r="E52" s="18" t="s">
        <v>17</v>
      </c>
      <c r="F52" s="19">
        <v>733</v>
      </c>
    </row>
    <row r="53" ht="14.1" customHeight="1" spans="1:6">
      <c r="A53" s="20"/>
      <c r="B53" s="26"/>
      <c r="C53" s="16" t="s">
        <v>295</v>
      </c>
      <c r="D53" s="17">
        <v>250</v>
      </c>
      <c r="E53" s="18" t="s">
        <v>17</v>
      </c>
      <c r="F53" s="19">
        <v>2329</v>
      </c>
    </row>
    <row r="54" ht="14.1" customHeight="1" spans="1:6">
      <c r="A54" s="20"/>
      <c r="B54" s="26"/>
      <c r="C54" s="16" t="s">
        <v>296</v>
      </c>
      <c r="D54" s="17">
        <v>250</v>
      </c>
      <c r="E54" s="18" t="s">
        <v>17</v>
      </c>
      <c r="F54" s="19">
        <v>2337</v>
      </c>
    </row>
    <row r="55" ht="14.1" customHeight="1" spans="1:6">
      <c r="A55" s="20"/>
      <c r="B55" s="26"/>
      <c r="C55" s="16" t="s">
        <v>300</v>
      </c>
      <c r="D55" s="17">
        <v>1000</v>
      </c>
      <c r="E55" s="18" t="s">
        <v>17</v>
      </c>
      <c r="F55" s="19">
        <v>963</v>
      </c>
    </row>
    <row r="56" ht="14.1" customHeight="1" spans="1:6">
      <c r="A56" s="20"/>
      <c r="B56" s="26"/>
      <c r="C56" s="16" t="s">
        <v>188</v>
      </c>
      <c r="D56" s="17">
        <v>1000</v>
      </c>
      <c r="E56" s="18" t="s">
        <v>17</v>
      </c>
      <c r="F56" s="19">
        <v>820</v>
      </c>
    </row>
    <row r="57" ht="14.1" customHeight="1" spans="1:6">
      <c r="A57" s="62"/>
      <c r="B57" s="26"/>
      <c r="C57" s="16" t="s">
        <v>307</v>
      </c>
      <c r="D57" s="17">
        <v>1000</v>
      </c>
      <c r="E57" s="18" t="s">
        <v>17</v>
      </c>
      <c r="F57" s="19">
        <v>737</v>
      </c>
    </row>
    <row r="58" ht="14.1" customHeight="1" spans="1:6">
      <c r="A58" s="62"/>
      <c r="B58" s="26"/>
      <c r="C58" s="16" t="s">
        <v>173</v>
      </c>
      <c r="D58" s="17">
        <v>250</v>
      </c>
      <c r="E58" s="18" t="s">
        <v>17</v>
      </c>
      <c r="F58" s="19">
        <v>3681</v>
      </c>
    </row>
    <row r="59" ht="14.1" customHeight="1" spans="1:6">
      <c r="A59" s="62"/>
      <c r="B59" s="21"/>
      <c r="C59" s="22" t="s">
        <v>310</v>
      </c>
      <c r="D59" s="23">
        <v>1000</v>
      </c>
      <c r="E59" s="24" t="s">
        <v>17</v>
      </c>
      <c r="F59" s="25">
        <v>1195</v>
      </c>
    </row>
    <row r="60" ht="15.6" customHeight="1" spans="1:6">
      <c r="A60" s="62"/>
      <c r="B60" s="31" t="s">
        <v>323</v>
      </c>
      <c r="C60" s="32" t="s">
        <v>325</v>
      </c>
      <c r="D60" s="33">
        <v>1000</v>
      </c>
      <c r="E60" s="34" t="s">
        <v>17</v>
      </c>
      <c r="F60" s="35">
        <v>1119</v>
      </c>
    </row>
    <row r="61" ht="14.1" customHeight="1" spans="1:6">
      <c r="A61" s="62"/>
      <c r="B61" s="26"/>
      <c r="C61" s="16" t="s">
        <v>326</v>
      </c>
      <c r="D61" s="17">
        <v>1000</v>
      </c>
      <c r="E61" s="18" t="s">
        <v>17</v>
      </c>
      <c r="F61" s="19">
        <v>1119</v>
      </c>
    </row>
    <row r="62" ht="14.1" customHeight="1" spans="1:6">
      <c r="A62" s="63"/>
      <c r="B62" s="21"/>
      <c r="C62" s="22" t="s">
        <v>329</v>
      </c>
      <c r="D62" s="23">
        <v>1000</v>
      </c>
      <c r="E62" s="24" t="s">
        <v>17</v>
      </c>
      <c r="F62" s="25">
        <v>1115</v>
      </c>
    </row>
    <row r="63" ht="14.1" customHeight="1" spans="1:6">
      <c r="A63" s="64" t="s">
        <v>13</v>
      </c>
      <c r="B63" s="54" t="s">
        <v>14</v>
      </c>
      <c r="C63" s="37" t="s">
        <v>202</v>
      </c>
      <c r="D63" s="38">
        <v>1000</v>
      </c>
      <c r="E63" s="39" t="s">
        <v>17</v>
      </c>
      <c r="F63" s="40">
        <v>4878</v>
      </c>
    </row>
    <row r="64" ht="14.1" customHeight="1" spans="1:6">
      <c r="A64" s="65" t="s">
        <v>355</v>
      </c>
      <c r="B64" s="66" t="s">
        <v>14</v>
      </c>
      <c r="C64" s="37" t="s">
        <v>203</v>
      </c>
      <c r="D64" s="38">
        <v>1000</v>
      </c>
      <c r="E64" s="39" t="s">
        <v>17</v>
      </c>
      <c r="F64" s="40">
        <v>3950</v>
      </c>
    </row>
    <row r="65" ht="14.1" customHeight="1" spans="1:6">
      <c r="A65" s="67"/>
      <c r="B65" s="68" t="s">
        <v>24</v>
      </c>
      <c r="C65" s="32" t="s">
        <v>26</v>
      </c>
      <c r="D65" s="69">
        <v>0.005</v>
      </c>
      <c r="E65" s="34" t="s">
        <v>27</v>
      </c>
      <c r="F65" s="35">
        <v>576</v>
      </c>
    </row>
    <row r="66" ht="14.1" customHeight="1" spans="1:6">
      <c r="A66" s="67"/>
      <c r="B66" s="70"/>
      <c r="C66" s="16" t="s">
        <v>30</v>
      </c>
      <c r="D66" s="71">
        <v>0.005</v>
      </c>
      <c r="E66" s="18" t="s">
        <v>27</v>
      </c>
      <c r="F66" s="19">
        <v>576</v>
      </c>
    </row>
    <row r="67" ht="14.1" customHeight="1" spans="1:6">
      <c r="A67" s="67"/>
      <c r="B67" s="70"/>
      <c r="C67" s="16" t="s">
        <v>31</v>
      </c>
      <c r="D67" s="71">
        <v>0.005</v>
      </c>
      <c r="E67" s="18" t="s">
        <v>27</v>
      </c>
      <c r="F67" s="19">
        <v>576</v>
      </c>
    </row>
    <row r="68" ht="14.1" customHeight="1" spans="1:6">
      <c r="A68" s="67"/>
      <c r="B68" s="72"/>
      <c r="C68" s="22" t="s">
        <v>33</v>
      </c>
      <c r="D68" s="73">
        <v>0.005</v>
      </c>
      <c r="E68" s="24" t="s">
        <v>27</v>
      </c>
      <c r="F68" s="25">
        <v>576</v>
      </c>
    </row>
    <row r="69" ht="14.1" customHeight="1" spans="1:6">
      <c r="A69" s="67"/>
      <c r="B69" s="68" t="s">
        <v>34</v>
      </c>
      <c r="C69" s="32" t="s">
        <v>36</v>
      </c>
      <c r="D69" s="33">
        <v>1000</v>
      </c>
      <c r="E69" s="34" t="s">
        <v>17</v>
      </c>
      <c r="F69" s="35">
        <v>4728</v>
      </c>
    </row>
    <row r="70" ht="14.1" customHeight="1" spans="1:6">
      <c r="A70" s="67"/>
      <c r="B70" s="70"/>
      <c r="C70" s="16" t="s">
        <v>38</v>
      </c>
      <c r="D70" s="17">
        <v>1000</v>
      </c>
      <c r="E70" s="18" t="s">
        <v>17</v>
      </c>
      <c r="F70" s="19">
        <v>5558</v>
      </c>
    </row>
    <row r="71" ht="14.1" customHeight="1" spans="1:6">
      <c r="A71" s="67"/>
      <c r="B71" s="70"/>
      <c r="C71" s="16" t="s">
        <v>39</v>
      </c>
      <c r="D71" s="17">
        <v>1000</v>
      </c>
      <c r="E71" s="18" t="s">
        <v>17</v>
      </c>
      <c r="F71" s="19">
        <v>4815</v>
      </c>
    </row>
    <row r="72" ht="14.1" customHeight="1" spans="1:6">
      <c r="A72" s="67"/>
      <c r="B72" s="72"/>
      <c r="C72" s="22" t="s">
        <v>212</v>
      </c>
      <c r="D72" s="23">
        <v>1000</v>
      </c>
      <c r="E72" s="24" t="s">
        <v>17</v>
      </c>
      <c r="F72" s="25">
        <v>5558</v>
      </c>
    </row>
    <row r="73" ht="14.1" customHeight="1" spans="1:6">
      <c r="A73" s="67"/>
      <c r="B73" s="68" t="s">
        <v>45</v>
      </c>
      <c r="C73" s="32" t="s">
        <v>217</v>
      </c>
      <c r="D73" s="74">
        <v>500</v>
      </c>
      <c r="E73" s="75" t="s">
        <v>17</v>
      </c>
      <c r="F73" s="35">
        <v>1576</v>
      </c>
    </row>
    <row r="74" ht="14.1" customHeight="1" spans="1:6">
      <c r="A74" s="67"/>
      <c r="B74" s="70"/>
      <c r="C74" s="27" t="s">
        <v>219</v>
      </c>
      <c r="D74" s="17">
        <v>500</v>
      </c>
      <c r="E74" s="18" t="s">
        <v>17</v>
      </c>
      <c r="F74" s="30">
        <v>1100</v>
      </c>
    </row>
    <row r="75" ht="14.1" customHeight="1" spans="1:6">
      <c r="A75" s="67"/>
      <c r="B75" s="70"/>
      <c r="C75" s="16" t="s">
        <v>222</v>
      </c>
      <c r="D75" s="17">
        <v>500</v>
      </c>
      <c r="E75" s="18" t="s">
        <v>17</v>
      </c>
      <c r="F75" s="19">
        <v>943</v>
      </c>
    </row>
    <row r="76" ht="14.1" customHeight="1" spans="1:6">
      <c r="A76" s="67"/>
      <c r="B76" s="72"/>
      <c r="C76" s="22" t="s">
        <v>225</v>
      </c>
      <c r="D76" s="23">
        <v>1000</v>
      </c>
      <c r="E76" s="24" t="s">
        <v>17</v>
      </c>
      <c r="F76" s="25">
        <v>4103</v>
      </c>
    </row>
    <row r="77" ht="14.1" customHeight="1" spans="1:6">
      <c r="A77" s="67"/>
      <c r="B77" s="68" t="s">
        <v>48</v>
      </c>
      <c r="C77" s="32" t="s">
        <v>227</v>
      </c>
      <c r="D77" s="33">
        <v>2500</v>
      </c>
      <c r="E77" s="34" t="s">
        <v>17</v>
      </c>
      <c r="F77" s="35">
        <v>1899</v>
      </c>
    </row>
    <row r="78" ht="14.1" customHeight="1" spans="1:6">
      <c r="A78" s="67"/>
      <c r="B78" s="70"/>
      <c r="C78" s="27" t="s">
        <v>229</v>
      </c>
      <c r="D78" s="28">
        <v>2500</v>
      </c>
      <c r="E78" s="18" t="s">
        <v>17</v>
      </c>
      <c r="F78" s="30">
        <v>1465</v>
      </c>
    </row>
    <row r="79" ht="14.1" customHeight="1" spans="1:6">
      <c r="A79" s="67"/>
      <c r="B79" s="70"/>
      <c r="C79" s="16" t="s">
        <v>231</v>
      </c>
      <c r="D79" s="17">
        <v>2500</v>
      </c>
      <c r="E79" s="18" t="s">
        <v>17</v>
      </c>
      <c r="F79" s="19">
        <v>1899</v>
      </c>
    </row>
    <row r="80" ht="14.1" customHeight="1" spans="1:6">
      <c r="A80" s="67"/>
      <c r="B80" s="70"/>
      <c r="C80" s="16" t="s">
        <v>232</v>
      </c>
      <c r="D80" s="17">
        <v>2500</v>
      </c>
      <c r="E80" s="18" t="s">
        <v>17</v>
      </c>
      <c r="F80" s="19">
        <v>1899</v>
      </c>
    </row>
    <row r="81" ht="14.1" customHeight="1" spans="1:6">
      <c r="A81" s="67"/>
      <c r="B81" s="70"/>
      <c r="C81" s="16" t="s">
        <v>233</v>
      </c>
      <c r="D81" s="17">
        <v>2500</v>
      </c>
      <c r="E81" s="18" t="s">
        <v>17</v>
      </c>
      <c r="F81" s="19">
        <v>1899</v>
      </c>
    </row>
    <row r="82" ht="14.1" customHeight="1" spans="1:6">
      <c r="A82" s="67"/>
      <c r="B82" s="70"/>
      <c r="C82" s="16" t="s">
        <v>235</v>
      </c>
      <c r="D82" s="17">
        <v>2500</v>
      </c>
      <c r="E82" s="18" t="s">
        <v>17</v>
      </c>
      <c r="F82" s="19">
        <v>1951</v>
      </c>
    </row>
    <row r="83" ht="14.1" customHeight="1" spans="1:6">
      <c r="A83" s="67"/>
      <c r="B83" s="70"/>
      <c r="C83" s="16" t="s">
        <v>361</v>
      </c>
      <c r="D83" s="17">
        <v>2500</v>
      </c>
      <c r="E83" s="18" t="s">
        <v>17</v>
      </c>
      <c r="F83" s="19">
        <v>1873</v>
      </c>
    </row>
    <row r="84" ht="14.1" customHeight="1" spans="1:6">
      <c r="A84" s="67"/>
      <c r="B84" s="70"/>
      <c r="C84" s="16" t="s">
        <v>50</v>
      </c>
      <c r="D84" s="17">
        <v>2500</v>
      </c>
      <c r="E84" s="18" t="s">
        <v>17</v>
      </c>
      <c r="F84" s="19">
        <v>1873</v>
      </c>
    </row>
    <row r="85" ht="14.1" customHeight="1" spans="1:6">
      <c r="A85" s="67"/>
      <c r="B85" s="70"/>
      <c r="C85" s="16" t="s">
        <v>52</v>
      </c>
      <c r="D85" s="17">
        <v>2500</v>
      </c>
      <c r="E85" s="18" t="s">
        <v>17</v>
      </c>
      <c r="F85" s="19">
        <v>1951</v>
      </c>
    </row>
    <row r="86" ht="14.1" customHeight="1" spans="1:6">
      <c r="A86" s="67"/>
      <c r="B86" s="72"/>
      <c r="C86" s="22" t="s">
        <v>54</v>
      </c>
      <c r="D86" s="23">
        <v>2500</v>
      </c>
      <c r="E86" s="24" t="s">
        <v>17</v>
      </c>
      <c r="F86" s="25">
        <v>1899</v>
      </c>
    </row>
    <row r="87" ht="14.1" customHeight="1" spans="1:6">
      <c r="A87" s="67"/>
      <c r="B87" s="76" t="s">
        <v>85</v>
      </c>
      <c r="C87" s="27" t="s">
        <v>87</v>
      </c>
      <c r="D87" s="77">
        <v>5000</v>
      </c>
      <c r="E87" s="75" t="s">
        <v>17</v>
      </c>
      <c r="F87" s="30">
        <v>2305</v>
      </c>
    </row>
    <row r="88" ht="14.1" customHeight="1" spans="1:6">
      <c r="A88" s="67"/>
      <c r="B88" s="76"/>
      <c r="C88" s="16" t="s">
        <v>236</v>
      </c>
      <c r="D88" s="17">
        <v>5000</v>
      </c>
      <c r="E88" s="18" t="s">
        <v>17</v>
      </c>
      <c r="F88" s="30">
        <v>2105</v>
      </c>
    </row>
    <row r="89" ht="14.1" customHeight="1" spans="1:6">
      <c r="A89" s="67"/>
      <c r="B89" s="76"/>
      <c r="C89" s="45" t="s">
        <v>237</v>
      </c>
      <c r="D89" s="78">
        <v>5000</v>
      </c>
      <c r="E89" s="18" t="s">
        <v>17</v>
      </c>
      <c r="F89" s="30">
        <v>2864</v>
      </c>
    </row>
    <row r="90" ht="14.1" customHeight="1" spans="1:6">
      <c r="A90" s="67"/>
      <c r="B90" s="76"/>
      <c r="C90" s="79" t="s">
        <v>238</v>
      </c>
      <c r="D90" s="44">
        <v>5000</v>
      </c>
      <c r="E90" s="18" t="s">
        <v>17</v>
      </c>
      <c r="F90" s="19">
        <v>2864</v>
      </c>
    </row>
    <row r="91" ht="14.1" customHeight="1" spans="1:6">
      <c r="A91" s="67"/>
      <c r="B91" s="76"/>
      <c r="C91" s="46" t="s">
        <v>239</v>
      </c>
      <c r="D91" s="80">
        <v>1</v>
      </c>
      <c r="E91" s="18" t="s">
        <v>27</v>
      </c>
      <c r="F91" s="19">
        <v>3132</v>
      </c>
    </row>
    <row r="92" ht="14.1" customHeight="1" spans="1:6">
      <c r="A92" s="67"/>
      <c r="B92" s="76"/>
      <c r="C92" s="42"/>
      <c r="D92" s="44">
        <v>5000</v>
      </c>
      <c r="E92" s="18" t="s">
        <v>17</v>
      </c>
      <c r="F92" s="19">
        <v>2888</v>
      </c>
    </row>
    <row r="93" ht="14.1" customHeight="1" spans="1:6">
      <c r="A93" s="67"/>
      <c r="B93" s="76"/>
      <c r="C93" s="43"/>
      <c r="D93" s="17">
        <v>50000</v>
      </c>
      <c r="E93" s="18" t="s">
        <v>17</v>
      </c>
      <c r="F93" s="19">
        <v>29400</v>
      </c>
    </row>
    <row r="94" ht="14.1" customHeight="1" spans="1:6">
      <c r="A94" s="67"/>
      <c r="B94" s="76"/>
      <c r="C94" s="46" t="s">
        <v>91</v>
      </c>
      <c r="D94" s="44">
        <v>5000</v>
      </c>
      <c r="E94" s="18" t="s">
        <v>17</v>
      </c>
      <c r="F94" s="19">
        <v>3020</v>
      </c>
    </row>
    <row r="95" ht="14.1" customHeight="1" spans="1:6">
      <c r="A95" s="67"/>
      <c r="B95" s="76"/>
      <c r="C95" s="43"/>
      <c r="D95" s="44">
        <v>50000</v>
      </c>
      <c r="E95" s="18" t="s">
        <v>17</v>
      </c>
      <c r="F95" s="19">
        <v>29675</v>
      </c>
    </row>
    <row r="96" ht="14.1" customHeight="1" spans="1:6">
      <c r="A96" s="67"/>
      <c r="B96" s="76"/>
      <c r="C96" s="43" t="s">
        <v>92</v>
      </c>
      <c r="D96" s="81">
        <v>5000</v>
      </c>
      <c r="E96" s="18" t="s">
        <v>17</v>
      </c>
      <c r="F96" s="59">
        <v>2350</v>
      </c>
    </row>
    <row r="97" ht="14.1" customHeight="1" spans="1:6">
      <c r="A97" s="67"/>
      <c r="B97" s="76"/>
      <c r="C97" s="82" t="s">
        <v>94</v>
      </c>
      <c r="D97" s="81">
        <v>5000</v>
      </c>
      <c r="E97" s="18" t="s">
        <v>17</v>
      </c>
      <c r="F97" s="59">
        <v>2325</v>
      </c>
    </row>
    <row r="98" ht="14.1" customHeight="1" spans="1:6">
      <c r="A98" s="67"/>
      <c r="B98" s="76"/>
      <c r="C98" s="82" t="s">
        <v>95</v>
      </c>
      <c r="D98" s="17">
        <v>5000</v>
      </c>
      <c r="E98" s="18" t="s">
        <v>17</v>
      </c>
      <c r="F98" s="19">
        <v>3150</v>
      </c>
    </row>
    <row r="99" ht="14.1" customHeight="1" spans="1:6">
      <c r="A99" s="67"/>
      <c r="B99" s="83"/>
      <c r="C99" s="22" t="s">
        <v>240</v>
      </c>
      <c r="D99" s="84">
        <v>1</v>
      </c>
      <c r="E99" s="24" t="s">
        <v>27</v>
      </c>
      <c r="F99" s="25">
        <v>3153</v>
      </c>
    </row>
    <row r="100" ht="14.1" customHeight="1" spans="1:6">
      <c r="A100" s="67"/>
      <c r="B100" s="68" t="s">
        <v>100</v>
      </c>
      <c r="C100" s="27" t="s">
        <v>245</v>
      </c>
      <c r="D100" s="85">
        <v>0.5</v>
      </c>
      <c r="E100" s="29" t="s">
        <v>27</v>
      </c>
      <c r="F100" s="30">
        <v>2617</v>
      </c>
    </row>
    <row r="101" ht="14.1" customHeight="1" spans="1:6">
      <c r="A101" s="67"/>
      <c r="B101" s="70"/>
      <c r="C101" s="16" t="s">
        <v>249</v>
      </c>
      <c r="D101" s="17">
        <v>100000</v>
      </c>
      <c r="E101" s="18" t="s">
        <v>17</v>
      </c>
      <c r="F101" s="19">
        <v>4727</v>
      </c>
    </row>
    <row r="102" ht="14.1" customHeight="1" spans="1:6">
      <c r="A102" s="67"/>
      <c r="B102" s="72"/>
      <c r="C102" s="22" t="s">
        <v>252</v>
      </c>
      <c r="D102" s="84">
        <v>0.5</v>
      </c>
      <c r="E102" s="24" t="s">
        <v>27</v>
      </c>
      <c r="F102" s="25">
        <v>2617</v>
      </c>
    </row>
    <row r="103" ht="14.1" customHeight="1" spans="1:6">
      <c r="A103" s="67"/>
      <c r="B103" s="68" t="s">
        <v>256</v>
      </c>
      <c r="C103" s="27" t="s">
        <v>126</v>
      </c>
      <c r="D103" s="86">
        <v>0.005</v>
      </c>
      <c r="E103" s="34" t="s">
        <v>27</v>
      </c>
      <c r="F103" s="30">
        <v>2978</v>
      </c>
    </row>
    <row r="104" ht="14.1" customHeight="1" spans="1:6">
      <c r="A104" s="67"/>
      <c r="B104" s="70"/>
      <c r="C104" s="27" t="s">
        <v>257</v>
      </c>
      <c r="D104" s="28">
        <v>1000</v>
      </c>
      <c r="E104" s="18" t="s">
        <v>17</v>
      </c>
      <c r="F104" s="30">
        <v>3217</v>
      </c>
    </row>
    <row r="105" ht="14.1" customHeight="1" spans="1:6">
      <c r="A105" s="67"/>
      <c r="B105" s="70"/>
      <c r="C105" s="16" t="s">
        <v>258</v>
      </c>
      <c r="D105" s="17">
        <v>1000</v>
      </c>
      <c r="E105" s="18" t="s">
        <v>17</v>
      </c>
      <c r="F105" s="19">
        <v>3217</v>
      </c>
    </row>
    <row r="106" ht="14.1" customHeight="1" spans="1:6">
      <c r="A106" s="67"/>
      <c r="B106" s="70"/>
      <c r="C106" s="16" t="s">
        <v>127</v>
      </c>
      <c r="D106" s="17">
        <v>250</v>
      </c>
      <c r="E106" s="18" t="s">
        <v>17</v>
      </c>
      <c r="F106" s="19">
        <v>850</v>
      </c>
    </row>
    <row r="107" ht="14.1" customHeight="1" spans="1:6">
      <c r="A107" s="67"/>
      <c r="B107" s="70"/>
      <c r="C107" s="16" t="s">
        <v>122</v>
      </c>
      <c r="D107" s="17">
        <v>250</v>
      </c>
      <c r="E107" s="18" t="s">
        <v>17</v>
      </c>
      <c r="F107" s="19">
        <v>1609</v>
      </c>
    </row>
    <row r="108" ht="14.1" customHeight="1" spans="1:6">
      <c r="A108" s="67"/>
      <c r="B108" s="70"/>
      <c r="C108" s="16" t="s">
        <v>259</v>
      </c>
      <c r="D108" s="17">
        <v>250</v>
      </c>
      <c r="E108" s="18" t="s">
        <v>17</v>
      </c>
      <c r="F108" s="19">
        <v>1557</v>
      </c>
    </row>
    <row r="109" ht="14.1" customHeight="1" spans="1:6">
      <c r="A109" s="67"/>
      <c r="B109" s="72"/>
      <c r="C109" s="22" t="s">
        <v>130</v>
      </c>
      <c r="D109" s="23">
        <v>1000</v>
      </c>
      <c r="E109" s="24" t="s">
        <v>17</v>
      </c>
      <c r="F109" s="25">
        <v>3009</v>
      </c>
    </row>
    <row r="110" ht="14.1" customHeight="1" spans="1:6">
      <c r="A110" s="67"/>
      <c r="B110" s="87" t="s">
        <v>149</v>
      </c>
      <c r="C110" s="37" t="s">
        <v>273</v>
      </c>
      <c r="D110" s="88">
        <v>1</v>
      </c>
      <c r="E110" s="39" t="s">
        <v>27</v>
      </c>
      <c r="F110" s="40">
        <v>1932</v>
      </c>
    </row>
    <row r="111" ht="14.1" customHeight="1" spans="1:6">
      <c r="A111" s="67"/>
      <c r="B111" s="89" t="s">
        <v>314</v>
      </c>
      <c r="C111" s="27" t="s">
        <v>317</v>
      </c>
      <c r="D111" s="85">
        <v>0.5</v>
      </c>
      <c r="E111" s="34" t="s">
        <v>27</v>
      </c>
      <c r="F111" s="30">
        <v>4397</v>
      </c>
    </row>
    <row r="112" ht="14.1" customHeight="1" spans="1:6">
      <c r="A112" s="67"/>
      <c r="B112" s="83"/>
      <c r="C112" s="51" t="s">
        <v>320</v>
      </c>
      <c r="D112" s="90">
        <v>500</v>
      </c>
      <c r="E112" s="24" t="s">
        <v>17</v>
      </c>
      <c r="F112" s="53">
        <v>1850</v>
      </c>
    </row>
    <row r="113" ht="14.1" customHeight="1" spans="1:6">
      <c r="A113" s="67"/>
      <c r="B113" s="68" t="s">
        <v>274</v>
      </c>
      <c r="C113" s="91" t="s">
        <v>158</v>
      </c>
      <c r="D113" s="78">
        <v>250</v>
      </c>
      <c r="E113" s="34" t="s">
        <v>17</v>
      </c>
      <c r="F113" s="30">
        <v>1746</v>
      </c>
    </row>
    <row r="114" ht="14.1" customHeight="1" spans="1:6">
      <c r="A114" s="67"/>
      <c r="B114" s="70"/>
      <c r="C114" s="43"/>
      <c r="D114" s="44">
        <v>1000</v>
      </c>
      <c r="E114" s="18" t="s">
        <v>17</v>
      </c>
      <c r="F114" s="19">
        <v>6603</v>
      </c>
    </row>
    <row r="115" ht="14.1" customHeight="1" spans="1:6">
      <c r="A115" s="67"/>
      <c r="B115" s="70"/>
      <c r="C115" s="27" t="s">
        <v>362</v>
      </c>
      <c r="D115" s="17">
        <v>250</v>
      </c>
      <c r="E115" s="18" t="s">
        <v>17</v>
      </c>
      <c r="F115" s="19">
        <v>1845</v>
      </c>
    </row>
    <row r="116" ht="14.1" customHeight="1" spans="1:6">
      <c r="A116" s="67"/>
      <c r="B116" s="70"/>
      <c r="C116" s="16" t="s">
        <v>297</v>
      </c>
      <c r="D116" s="17">
        <v>1000</v>
      </c>
      <c r="E116" s="18" t="s">
        <v>17</v>
      </c>
      <c r="F116" s="19">
        <v>851</v>
      </c>
    </row>
    <row r="117" ht="14.1" customHeight="1" spans="1:6">
      <c r="A117" s="67"/>
      <c r="B117" s="70"/>
      <c r="C117" s="79" t="s">
        <v>184</v>
      </c>
      <c r="D117" s="58">
        <v>5000</v>
      </c>
      <c r="E117" s="18" t="s">
        <v>17</v>
      </c>
      <c r="F117" s="59">
        <v>4607</v>
      </c>
    </row>
    <row r="118" ht="14.1" customHeight="1" spans="1:6">
      <c r="A118" s="67"/>
      <c r="B118" s="70"/>
      <c r="C118" s="79" t="s">
        <v>174</v>
      </c>
      <c r="D118" s="58">
        <v>250</v>
      </c>
      <c r="E118" s="18" t="s">
        <v>17</v>
      </c>
      <c r="F118" s="59">
        <v>1947</v>
      </c>
    </row>
    <row r="119" ht="14.1" customHeight="1" spans="1:6">
      <c r="A119" s="67"/>
      <c r="B119" s="70"/>
      <c r="C119" s="79" t="s">
        <v>171</v>
      </c>
      <c r="D119" s="58">
        <v>250</v>
      </c>
      <c r="E119" s="18" t="s">
        <v>17</v>
      </c>
      <c r="F119" s="59">
        <v>1125</v>
      </c>
    </row>
    <row r="120" ht="14.1" customHeight="1" spans="1:6">
      <c r="A120" s="67"/>
      <c r="B120" s="70"/>
      <c r="C120" s="46" t="s">
        <v>175</v>
      </c>
      <c r="D120" s="17">
        <v>250</v>
      </c>
      <c r="E120" s="18" t="s">
        <v>17</v>
      </c>
      <c r="F120" s="19">
        <v>1746</v>
      </c>
    </row>
    <row r="121" ht="14.1" customHeight="1" spans="1:6">
      <c r="A121" s="67"/>
      <c r="B121" s="70"/>
      <c r="C121" s="43"/>
      <c r="D121" s="17">
        <v>1000</v>
      </c>
      <c r="E121" s="18" t="s">
        <v>17</v>
      </c>
      <c r="F121" s="19">
        <v>6603</v>
      </c>
    </row>
    <row r="122" ht="14.1" customHeight="1" spans="1:6">
      <c r="A122" s="67"/>
      <c r="B122" s="70"/>
      <c r="C122" s="82" t="s">
        <v>311</v>
      </c>
      <c r="D122" s="17">
        <v>1000</v>
      </c>
      <c r="E122" s="18" t="s">
        <v>17</v>
      </c>
      <c r="F122" s="19">
        <v>874</v>
      </c>
    </row>
    <row r="123" ht="14.1" customHeight="1" spans="1:6">
      <c r="A123" s="67"/>
      <c r="B123" s="72"/>
      <c r="C123" s="51" t="s">
        <v>313</v>
      </c>
      <c r="D123" s="52">
        <v>250</v>
      </c>
      <c r="E123" s="24" t="s">
        <v>17</v>
      </c>
      <c r="F123" s="53">
        <v>1285</v>
      </c>
    </row>
    <row r="124" ht="14.1" customHeight="1" spans="1:6">
      <c r="A124" s="67"/>
      <c r="B124" s="87" t="s">
        <v>321</v>
      </c>
      <c r="C124" s="37" t="s">
        <v>322</v>
      </c>
      <c r="D124" s="88">
        <v>0.5</v>
      </c>
      <c r="E124" s="39" t="s">
        <v>27</v>
      </c>
      <c r="F124" s="40">
        <v>1179</v>
      </c>
    </row>
    <row r="125" ht="14.1" customHeight="1" spans="1:6">
      <c r="A125" s="67"/>
      <c r="B125" s="68" t="s">
        <v>323</v>
      </c>
      <c r="C125" s="32" t="s">
        <v>67</v>
      </c>
      <c r="D125" s="17">
        <v>2500</v>
      </c>
      <c r="E125" s="34" t="s">
        <v>17</v>
      </c>
      <c r="F125" s="35">
        <v>3350</v>
      </c>
    </row>
    <row r="126" ht="14.1" customHeight="1" spans="1:6">
      <c r="A126" s="67"/>
      <c r="B126" s="70"/>
      <c r="C126" s="27" t="s">
        <v>327</v>
      </c>
      <c r="D126" s="28">
        <v>1000</v>
      </c>
      <c r="E126" s="18" t="s">
        <v>17</v>
      </c>
      <c r="F126" s="30">
        <v>1461</v>
      </c>
    </row>
    <row r="127" ht="14.1" customHeight="1" spans="1:6">
      <c r="A127" s="67"/>
      <c r="B127" s="70"/>
      <c r="C127" s="27" t="s">
        <v>327</v>
      </c>
      <c r="D127" s="17">
        <v>2500</v>
      </c>
      <c r="E127" s="29" t="s">
        <v>17</v>
      </c>
      <c r="F127" s="30">
        <v>3100</v>
      </c>
    </row>
    <row r="128" ht="14.1" customHeight="1" spans="1:6">
      <c r="A128" s="67"/>
      <c r="B128" s="70"/>
      <c r="C128" s="16" t="s">
        <v>69</v>
      </c>
      <c r="D128" s="17">
        <v>1000</v>
      </c>
      <c r="E128" s="18" t="s">
        <v>17</v>
      </c>
      <c r="F128" s="19">
        <v>1480</v>
      </c>
    </row>
    <row r="129" ht="14.1" customHeight="1" spans="1:6">
      <c r="A129" s="67"/>
      <c r="B129" s="70"/>
      <c r="C129" s="16" t="s">
        <v>69</v>
      </c>
      <c r="D129" s="17">
        <v>2500</v>
      </c>
      <c r="E129" s="18" t="s">
        <v>17</v>
      </c>
      <c r="F129" s="19">
        <v>3550</v>
      </c>
    </row>
    <row r="130" ht="14.1" customHeight="1" spans="1:6">
      <c r="A130" s="67"/>
      <c r="B130" s="70"/>
      <c r="C130" s="16" t="s">
        <v>330</v>
      </c>
      <c r="D130" s="17">
        <v>1000</v>
      </c>
      <c r="E130" s="18" t="s">
        <v>17</v>
      </c>
      <c r="F130" s="19">
        <v>1480</v>
      </c>
    </row>
    <row r="131" ht="14.1" customHeight="1" spans="1:6">
      <c r="A131" s="67"/>
      <c r="B131" s="70"/>
      <c r="C131" s="16" t="s">
        <v>330</v>
      </c>
      <c r="D131" s="17">
        <v>2500</v>
      </c>
      <c r="E131" s="18" t="s">
        <v>17</v>
      </c>
      <c r="F131" s="19">
        <v>3575</v>
      </c>
    </row>
    <row r="132" ht="14.1" customHeight="1" spans="1:6">
      <c r="A132" s="67"/>
      <c r="B132" s="70"/>
      <c r="C132" s="16" t="s">
        <v>332</v>
      </c>
      <c r="D132" s="17">
        <v>1000</v>
      </c>
      <c r="E132" s="18" t="s">
        <v>17</v>
      </c>
      <c r="F132" s="19">
        <v>1461</v>
      </c>
    </row>
    <row r="133" ht="14.1" customHeight="1" spans="1:6">
      <c r="A133" s="67"/>
      <c r="B133" s="70"/>
      <c r="C133" s="16" t="s">
        <v>332</v>
      </c>
      <c r="D133" s="17">
        <v>2500</v>
      </c>
      <c r="E133" s="18" t="s">
        <v>17</v>
      </c>
      <c r="F133" s="19">
        <v>3200</v>
      </c>
    </row>
    <row r="134" ht="14.1" customHeight="1" spans="1:6">
      <c r="A134" s="67"/>
      <c r="B134" s="70"/>
      <c r="C134" s="16" t="s">
        <v>73</v>
      </c>
      <c r="D134" s="17">
        <v>1000</v>
      </c>
      <c r="E134" s="18" t="s">
        <v>17</v>
      </c>
      <c r="F134" s="19">
        <v>1461</v>
      </c>
    </row>
    <row r="135" ht="14.1" customHeight="1" spans="1:6">
      <c r="A135" s="67"/>
      <c r="B135" s="70"/>
      <c r="C135" s="16" t="s">
        <v>73</v>
      </c>
      <c r="D135" s="17">
        <v>2500</v>
      </c>
      <c r="E135" s="18" t="s">
        <v>17</v>
      </c>
      <c r="F135" s="19">
        <v>3250</v>
      </c>
    </row>
    <row r="136" ht="14.1" customHeight="1" spans="1:6">
      <c r="A136" s="67"/>
      <c r="B136" s="70"/>
      <c r="C136" s="16" t="s">
        <v>74</v>
      </c>
      <c r="D136" s="17">
        <v>2500</v>
      </c>
      <c r="E136" s="18" t="s">
        <v>17</v>
      </c>
      <c r="F136" s="19">
        <v>3699</v>
      </c>
    </row>
    <row r="137" ht="14.1" customHeight="1" spans="1:6">
      <c r="A137" s="67"/>
      <c r="B137" s="70"/>
      <c r="C137" s="16" t="s">
        <v>334</v>
      </c>
      <c r="D137" s="17">
        <v>1000</v>
      </c>
      <c r="E137" s="18" t="s">
        <v>17</v>
      </c>
      <c r="F137" s="19">
        <v>1468</v>
      </c>
    </row>
    <row r="138" ht="14.1" customHeight="1" spans="1:6">
      <c r="A138" s="67"/>
      <c r="B138" s="70"/>
      <c r="C138" s="16" t="s">
        <v>77</v>
      </c>
      <c r="D138" s="17">
        <v>2500</v>
      </c>
      <c r="E138" s="18" t="s">
        <v>17</v>
      </c>
      <c r="F138" s="19">
        <v>3500</v>
      </c>
    </row>
    <row r="139" ht="14.1" customHeight="1" spans="1:6">
      <c r="A139" s="92"/>
      <c r="B139" s="93"/>
      <c r="C139" s="16" t="s">
        <v>335</v>
      </c>
      <c r="D139" s="17">
        <v>2500</v>
      </c>
      <c r="E139" s="18" t="s">
        <v>17</v>
      </c>
      <c r="F139" s="19">
        <v>3400</v>
      </c>
    </row>
    <row r="140" spans="1:6">
      <c r="A140" s="1"/>
      <c r="B140" s="1"/>
      <c r="C140" s="1"/>
      <c r="D140" s="1"/>
      <c r="E140" s="1"/>
      <c r="F140" s="1"/>
    </row>
    <row r="141" spans="1:6">
      <c r="A141" s="94"/>
      <c r="B141" s="1"/>
      <c r="C141" s="1"/>
      <c r="D141" s="1"/>
      <c r="E141" s="1"/>
      <c r="F141" s="1"/>
    </row>
    <row r="142" spans="1:6">
      <c r="A142" s="94"/>
      <c r="B142" s="1"/>
      <c r="C142" s="1"/>
      <c r="D142" s="1"/>
      <c r="E142" s="1"/>
      <c r="F142" s="1"/>
    </row>
    <row r="143" spans="1:6">
      <c r="A143" s="94"/>
      <c r="B143" s="1"/>
      <c r="C143" s="1"/>
      <c r="D143" s="1"/>
      <c r="E143" s="1"/>
      <c r="F143" s="1"/>
    </row>
    <row r="144" spans="1:6">
      <c r="A144" s="94"/>
      <c r="B144" s="1"/>
      <c r="C144" s="1"/>
      <c r="D144" s="1"/>
      <c r="E144" s="1"/>
      <c r="F144" s="1"/>
    </row>
    <row r="145" spans="1:6">
      <c r="A145" s="94"/>
      <c r="B145" s="1"/>
      <c r="C145" s="1"/>
      <c r="D145" s="1"/>
      <c r="E145" s="1"/>
      <c r="F145" s="1"/>
    </row>
    <row r="146" spans="1:6">
      <c r="A146" s="94"/>
      <c r="B146" s="1"/>
      <c r="C146" s="1"/>
      <c r="D146" s="1"/>
      <c r="E146" s="1"/>
      <c r="F146" s="1"/>
    </row>
    <row r="147" spans="1:6">
      <c r="A147" s="94"/>
      <c r="B147" s="1"/>
      <c r="C147" s="1"/>
      <c r="D147" s="1"/>
      <c r="E147" s="1"/>
      <c r="F147" s="1"/>
    </row>
    <row r="148" spans="1:6">
      <c r="A148" s="94"/>
      <c r="B148" s="1"/>
      <c r="C148" s="1"/>
      <c r="D148" s="1"/>
      <c r="E148" s="1"/>
      <c r="F148" s="1"/>
    </row>
    <row r="149" spans="1:6">
      <c r="A149" s="94"/>
      <c r="B149" s="1"/>
      <c r="C149" s="1"/>
      <c r="D149" s="1"/>
      <c r="E149" s="1"/>
      <c r="F149" s="1"/>
    </row>
    <row r="150" spans="1:6">
      <c r="A150" s="94"/>
      <c r="B150" s="1"/>
      <c r="C150" s="1"/>
      <c r="D150" s="1"/>
      <c r="E150" s="1"/>
      <c r="F150" s="1"/>
    </row>
    <row r="151" spans="1:6">
      <c r="A151" s="94"/>
      <c r="B151" s="1"/>
      <c r="C151" s="1"/>
      <c r="D151" s="1"/>
      <c r="E151" s="1"/>
      <c r="F151" s="1"/>
    </row>
    <row r="152" spans="1:6">
      <c r="A152" s="94"/>
      <c r="B152" s="1"/>
      <c r="C152" s="1"/>
      <c r="D152" s="1"/>
      <c r="E152" s="1"/>
      <c r="F152" s="1"/>
    </row>
    <row r="153" spans="1:6">
      <c r="A153" s="94"/>
      <c r="B153" s="1"/>
      <c r="C153" s="1"/>
      <c r="D153" s="1"/>
      <c r="E153" s="1"/>
      <c r="F153" s="1"/>
    </row>
    <row r="154" spans="1:6">
      <c r="A154" s="94"/>
      <c r="B154" s="1"/>
      <c r="C154" s="1"/>
      <c r="D154" s="1"/>
      <c r="E154" s="1"/>
      <c r="F154" s="1"/>
    </row>
    <row r="155" spans="1:6">
      <c r="A155" s="94"/>
      <c r="B155" s="1"/>
      <c r="C155" s="1"/>
      <c r="D155" s="1"/>
      <c r="E155" s="1"/>
      <c r="F155" s="1"/>
    </row>
    <row r="156" spans="1:6">
      <c r="A156" s="94"/>
      <c r="B156" s="1"/>
      <c r="C156" s="1"/>
      <c r="D156" s="1"/>
      <c r="E156" s="1"/>
      <c r="F156" s="1"/>
    </row>
    <row r="157" spans="1:6">
      <c r="A157" s="94"/>
      <c r="B157" s="1"/>
      <c r="C157" s="1"/>
      <c r="D157" s="1"/>
      <c r="E157" s="1"/>
      <c r="F157" s="1"/>
    </row>
    <row r="158" spans="1:6">
      <c r="A158" s="94"/>
      <c r="B158" s="1"/>
      <c r="C158" s="1"/>
      <c r="D158" s="1"/>
      <c r="E158" s="1"/>
      <c r="F158" s="1"/>
    </row>
    <row r="159" spans="1:6">
      <c r="A159" s="94"/>
      <c r="B159" s="1"/>
      <c r="C159" s="1"/>
      <c r="D159" s="1"/>
      <c r="E159" s="1"/>
      <c r="F159" s="1"/>
    </row>
    <row r="160" spans="1:6">
      <c r="A160" s="94"/>
      <c r="B160" s="1"/>
      <c r="C160" s="1"/>
      <c r="D160" s="1"/>
      <c r="E160" s="1"/>
      <c r="F160" s="1"/>
    </row>
    <row r="161" spans="1:6">
      <c r="A161" s="94"/>
      <c r="B161" s="1"/>
      <c r="C161" s="1"/>
      <c r="D161" s="1"/>
      <c r="E161" s="1"/>
      <c r="F161" s="1"/>
    </row>
    <row r="162" spans="1:6">
      <c r="A162" s="94"/>
      <c r="B162" s="1"/>
      <c r="C162" s="1"/>
      <c r="D162" s="1"/>
      <c r="E162" s="1"/>
      <c r="F162" s="1"/>
    </row>
    <row r="163" spans="1:6">
      <c r="A163" s="94"/>
      <c r="B163" s="1"/>
      <c r="C163" s="1"/>
      <c r="D163" s="1"/>
      <c r="E163" s="1"/>
      <c r="F163" s="1"/>
    </row>
    <row r="164" spans="1:6">
      <c r="A164" s="94"/>
      <c r="B164" s="1"/>
      <c r="C164" s="1"/>
      <c r="D164" s="1"/>
      <c r="E164" s="1"/>
      <c r="F164" s="1"/>
    </row>
    <row r="165" spans="1:6">
      <c r="A165" s="94"/>
      <c r="B165" s="1"/>
      <c r="C165" s="1"/>
      <c r="D165" s="1"/>
      <c r="E165" s="1"/>
      <c r="F165" s="1"/>
    </row>
    <row r="166" spans="1:6">
      <c r="A166" s="94"/>
      <c r="B166" s="1"/>
      <c r="C166" s="1"/>
      <c r="D166" s="1"/>
      <c r="E166" s="1"/>
      <c r="F166" s="1"/>
    </row>
    <row r="167" spans="1:6">
      <c r="A167" s="94"/>
      <c r="B167" s="1"/>
      <c r="C167" s="1"/>
      <c r="D167" s="1"/>
      <c r="E167" s="1"/>
      <c r="F167" s="1"/>
    </row>
    <row r="168" spans="1:6">
      <c r="A168" s="94"/>
      <c r="B168" s="1"/>
      <c r="C168" s="1"/>
      <c r="D168" s="1"/>
      <c r="E168" s="1"/>
      <c r="F168" s="1"/>
    </row>
    <row r="169" spans="1:6">
      <c r="A169" s="94"/>
      <c r="B169" s="1"/>
      <c r="C169" s="1"/>
      <c r="D169" s="1"/>
      <c r="E169" s="1"/>
      <c r="F169" s="1"/>
    </row>
    <row r="170" spans="1:6">
      <c r="A170" s="94"/>
      <c r="B170" s="1"/>
      <c r="C170" s="1"/>
      <c r="D170" s="1"/>
      <c r="E170" s="1"/>
      <c r="F170" s="1"/>
    </row>
    <row r="171" spans="1:6">
      <c r="A171" s="94"/>
      <c r="B171" s="1"/>
      <c r="C171" s="1"/>
      <c r="D171" s="1"/>
      <c r="E171" s="1"/>
      <c r="F171" s="1"/>
    </row>
    <row r="172" spans="1:6">
      <c r="A172" s="94"/>
      <c r="B172" s="1"/>
      <c r="C172" s="1"/>
      <c r="D172" s="1"/>
      <c r="E172" s="1"/>
      <c r="F172" s="1"/>
    </row>
    <row r="173" spans="1:6">
      <c r="A173" s="1"/>
      <c r="B173" s="1"/>
      <c r="C173" s="1"/>
      <c r="D173" s="1"/>
      <c r="E173" s="1"/>
      <c r="F173" s="1"/>
    </row>
    <row r="174" spans="1:6">
      <c r="A174" s="1"/>
      <c r="B174" s="1"/>
      <c r="C174" s="1"/>
      <c r="D174" s="1"/>
      <c r="E174" s="1"/>
      <c r="F174" s="1"/>
    </row>
    <row r="175" spans="1:6">
      <c r="A175" s="1"/>
      <c r="B175" s="1"/>
      <c r="C175" s="1"/>
      <c r="D175" s="1"/>
      <c r="E175" s="1"/>
      <c r="F175" s="1"/>
    </row>
    <row r="176" spans="1:6">
      <c r="A176" s="1"/>
      <c r="B176" s="1"/>
      <c r="C176" s="1"/>
      <c r="D176" s="1"/>
      <c r="E176" s="1"/>
      <c r="F176" s="1"/>
    </row>
    <row r="177" spans="1:6">
      <c r="A177" s="1"/>
      <c r="B177" s="1"/>
      <c r="C177" s="1"/>
      <c r="D177" s="1"/>
      <c r="E177" s="1"/>
      <c r="F177" s="1"/>
    </row>
    <row r="178" spans="1:6">
      <c r="A178" s="1"/>
      <c r="B178" s="1"/>
      <c r="C178" s="1"/>
      <c r="D178" s="1"/>
      <c r="E178" s="1"/>
      <c r="F178" s="1"/>
    </row>
    <row r="179" spans="1:6">
      <c r="A179" s="1"/>
      <c r="B179" s="1"/>
      <c r="C179" s="1"/>
      <c r="D179" s="1"/>
      <c r="E179" s="1"/>
      <c r="F179" s="1"/>
    </row>
    <row r="180" spans="1:6">
      <c r="A180" s="1"/>
      <c r="B180" s="1"/>
      <c r="C180" s="1"/>
      <c r="D180" s="1"/>
      <c r="E180" s="1"/>
      <c r="F180" s="1"/>
    </row>
    <row r="181" spans="1:6">
      <c r="A181" s="1"/>
      <c r="B181" s="1"/>
      <c r="C181" s="1"/>
      <c r="D181" s="1"/>
      <c r="E181" s="1"/>
      <c r="F181" s="1"/>
    </row>
    <row r="182" spans="1:6">
      <c r="A182" s="1"/>
      <c r="B182" s="1"/>
      <c r="C182" s="1"/>
      <c r="D182" s="1"/>
      <c r="E182" s="1"/>
      <c r="F182" s="1"/>
    </row>
    <row r="183" spans="1:6">
      <c r="A183" s="1"/>
      <c r="B183" s="1"/>
      <c r="C183" s="1"/>
      <c r="D183" s="1"/>
      <c r="E183" s="1"/>
      <c r="F183" s="1"/>
    </row>
    <row r="184" spans="1:6">
      <c r="A184" s="1"/>
      <c r="B184" s="1"/>
      <c r="C184" s="1"/>
      <c r="D184" s="1"/>
      <c r="E184" s="1"/>
      <c r="F184" s="1"/>
    </row>
    <row r="185" spans="1:6">
      <c r="A185" s="1"/>
      <c r="B185" s="1"/>
      <c r="C185" s="1"/>
      <c r="D185" s="1"/>
      <c r="E185" s="1"/>
      <c r="F185" s="1"/>
    </row>
    <row r="186" spans="1:6">
      <c r="A186" s="1"/>
      <c r="B186" s="1"/>
      <c r="C186" s="1"/>
      <c r="D186" s="1"/>
      <c r="E186" s="1"/>
      <c r="F186" s="1"/>
    </row>
    <row r="187" spans="1:6">
      <c r="A187" s="1"/>
      <c r="B187" s="1"/>
      <c r="C187" s="1"/>
      <c r="D187" s="1"/>
      <c r="E187" s="1"/>
      <c r="F187" s="1"/>
    </row>
    <row r="188" spans="1:6">
      <c r="A188" s="1"/>
      <c r="B188" s="1"/>
      <c r="C188" s="1"/>
      <c r="D188" s="1"/>
      <c r="E188" s="1"/>
      <c r="F188" s="1"/>
    </row>
    <row r="189" spans="1:6">
      <c r="A189" s="1"/>
      <c r="B189" s="1"/>
      <c r="C189" s="1"/>
      <c r="D189" s="1"/>
      <c r="E189" s="1"/>
      <c r="F189" s="1"/>
    </row>
    <row r="190" spans="1:6">
      <c r="A190" s="1"/>
      <c r="B190" s="1"/>
      <c r="C190" s="1"/>
      <c r="D190" s="1"/>
      <c r="E190" s="1"/>
      <c r="F190" s="1"/>
    </row>
    <row r="191" spans="1:6">
      <c r="A191" s="1"/>
      <c r="B191" s="1"/>
      <c r="C191" s="1"/>
      <c r="D191" s="1"/>
      <c r="E191" s="1"/>
      <c r="F191" s="1"/>
    </row>
    <row r="192" spans="1:6">
      <c r="A192" s="1"/>
      <c r="B192" s="1"/>
      <c r="C192" s="1"/>
      <c r="D192" s="1"/>
      <c r="E192" s="1"/>
      <c r="F192" s="1"/>
    </row>
    <row r="193" spans="1:6">
      <c r="A193" s="1"/>
      <c r="B193" s="1"/>
      <c r="C193" s="1"/>
      <c r="D193" s="1"/>
      <c r="E193" s="1"/>
      <c r="F193" s="1"/>
    </row>
    <row r="194" spans="1:6">
      <c r="A194" s="1"/>
      <c r="B194" s="1"/>
      <c r="C194" s="1"/>
      <c r="D194" s="1"/>
      <c r="E194" s="1"/>
      <c r="F194" s="1"/>
    </row>
    <row r="195" spans="1:6">
      <c r="A195" s="1"/>
      <c r="B195" s="1"/>
      <c r="C195" s="1"/>
      <c r="D195" s="1"/>
      <c r="E195" s="1"/>
      <c r="F195" s="1"/>
    </row>
    <row r="196" spans="1:6">
      <c r="A196" s="1"/>
      <c r="B196" s="1"/>
      <c r="C196" s="1"/>
      <c r="D196" s="1"/>
      <c r="E196" s="1"/>
      <c r="F196" s="1"/>
    </row>
    <row r="197" spans="1:6">
      <c r="A197" s="1"/>
      <c r="B197" s="1"/>
      <c r="C197" s="1"/>
      <c r="D197" s="1"/>
      <c r="E197" s="1"/>
      <c r="F197" s="1"/>
    </row>
    <row r="198" spans="1:6">
      <c r="A198" s="1"/>
      <c r="B198" s="1"/>
      <c r="C198" s="1"/>
      <c r="D198" s="1"/>
      <c r="E198" s="1"/>
      <c r="F198" s="1"/>
    </row>
    <row r="199" spans="1:6">
      <c r="A199" s="1"/>
      <c r="B199" s="1"/>
      <c r="C199" s="1"/>
      <c r="D199" s="1"/>
      <c r="E199" s="1"/>
      <c r="F199" s="1"/>
    </row>
    <row r="200" spans="1:6">
      <c r="A200" s="1"/>
      <c r="B200" s="1"/>
      <c r="C200" s="1"/>
      <c r="D200" s="1"/>
      <c r="E200" s="1"/>
      <c r="F200" s="1"/>
    </row>
    <row r="201" spans="1:6">
      <c r="A201" s="1"/>
      <c r="B201" s="1"/>
      <c r="C201" s="1"/>
      <c r="D201" s="1"/>
      <c r="E201" s="1"/>
      <c r="F201" s="1"/>
    </row>
    <row r="202" spans="1:6">
      <c r="A202" s="1"/>
      <c r="B202" s="1"/>
      <c r="C202" s="1"/>
      <c r="D202" s="1"/>
      <c r="E202" s="1"/>
      <c r="F202" s="1"/>
    </row>
    <row r="203" spans="1:6">
      <c r="A203" s="1"/>
      <c r="B203" s="1"/>
      <c r="C203" s="1"/>
      <c r="D203" s="1"/>
      <c r="E203" s="1"/>
      <c r="F203" s="1"/>
    </row>
    <row r="204" spans="1:6">
      <c r="A204" s="1"/>
      <c r="B204" s="1"/>
      <c r="C204" s="1"/>
      <c r="D204" s="1"/>
      <c r="E204" s="1"/>
      <c r="F204" s="1"/>
    </row>
    <row r="205" spans="1:6">
      <c r="A205" s="1"/>
      <c r="B205" s="1"/>
      <c r="C205" s="1"/>
      <c r="D205" s="1"/>
      <c r="E205" s="1"/>
      <c r="F205" s="1"/>
    </row>
    <row r="206" spans="1:6">
      <c r="A206" s="1"/>
      <c r="B206" s="1"/>
      <c r="C206" s="1"/>
      <c r="D206" s="1"/>
      <c r="E206" s="1"/>
      <c r="F206" s="1"/>
    </row>
    <row r="207" spans="1:6">
      <c r="A207" s="1"/>
      <c r="B207" s="1"/>
      <c r="C207" s="1"/>
      <c r="D207" s="1"/>
      <c r="E207" s="1"/>
      <c r="F207" s="1"/>
    </row>
    <row r="208" spans="1:6">
      <c r="A208" s="1"/>
      <c r="B208" s="1"/>
      <c r="C208" s="1"/>
      <c r="D208" s="1"/>
      <c r="E208" s="1"/>
      <c r="F208" s="1"/>
    </row>
    <row r="209" spans="1:6">
      <c r="A209" s="1"/>
      <c r="B209" s="1"/>
      <c r="C209" s="1"/>
      <c r="D209" s="1"/>
      <c r="E209" s="1"/>
      <c r="F209" s="1"/>
    </row>
    <row r="210" spans="1:6">
      <c r="A210" s="1"/>
      <c r="B210" s="1"/>
      <c r="C210" s="1"/>
      <c r="D210" s="1"/>
      <c r="E210" s="1"/>
      <c r="F210" s="1"/>
    </row>
    <row r="211" spans="1:6">
      <c r="A211" s="1"/>
      <c r="B211" s="1"/>
      <c r="C211" s="1"/>
      <c r="D211" s="1"/>
      <c r="E211" s="1"/>
      <c r="F211" s="1"/>
    </row>
    <row r="212" spans="1:6">
      <c r="A212" s="1"/>
      <c r="B212" s="1"/>
      <c r="C212" s="1"/>
      <c r="D212" s="1"/>
      <c r="E212" s="1"/>
      <c r="F212" s="1"/>
    </row>
    <row r="213" spans="1:6">
      <c r="A213" s="1"/>
      <c r="B213" s="1"/>
      <c r="C213" s="1"/>
      <c r="D213" s="1"/>
      <c r="E213" s="1"/>
      <c r="F213" s="1"/>
    </row>
    <row r="214" spans="1:6">
      <c r="A214" s="1"/>
      <c r="B214" s="1"/>
      <c r="C214" s="1"/>
      <c r="D214" s="1"/>
      <c r="E214" s="1"/>
      <c r="F214" s="1"/>
    </row>
    <row r="215" spans="1:6">
      <c r="A215" s="1"/>
      <c r="B215" s="1"/>
      <c r="C215" s="1"/>
      <c r="D215" s="1"/>
      <c r="E215" s="1"/>
      <c r="F215" s="1"/>
    </row>
    <row r="216" spans="1:6">
      <c r="A216" s="1"/>
      <c r="B216" s="1"/>
      <c r="C216" s="1"/>
      <c r="D216" s="1"/>
      <c r="E216" s="1"/>
      <c r="F216" s="1"/>
    </row>
    <row r="217" spans="1:6">
      <c r="A217" s="1"/>
      <c r="B217" s="1"/>
      <c r="C217" s="1"/>
      <c r="D217" s="1"/>
      <c r="E217" s="1"/>
      <c r="F217" s="1"/>
    </row>
    <row r="218" spans="1:6">
      <c r="A218" s="1"/>
      <c r="B218" s="1"/>
      <c r="C218" s="1"/>
      <c r="D218" s="1"/>
      <c r="E218" s="1"/>
      <c r="F218" s="1"/>
    </row>
    <row r="219" spans="1:6">
      <c r="A219" s="1"/>
      <c r="B219" s="1"/>
      <c r="C219" s="1"/>
      <c r="D219" s="1"/>
      <c r="E219" s="1"/>
      <c r="F219" s="1"/>
    </row>
    <row r="220" spans="1:6">
      <c r="A220" s="1"/>
      <c r="B220" s="1"/>
      <c r="C220" s="1"/>
      <c r="D220" s="1"/>
      <c r="E220" s="1"/>
      <c r="F220" s="1"/>
    </row>
    <row r="221" spans="1:6">
      <c r="A221" s="1"/>
      <c r="B221" s="1"/>
      <c r="C221" s="1"/>
      <c r="D221" s="1"/>
      <c r="E221" s="1"/>
      <c r="F221" s="1"/>
    </row>
    <row r="222" spans="1:6">
      <c r="A222" s="1"/>
      <c r="B222" s="1"/>
      <c r="C222" s="1"/>
      <c r="D222" s="1"/>
      <c r="E222" s="1"/>
      <c r="F222" s="1"/>
    </row>
    <row r="223" spans="1:6">
      <c r="A223" s="1"/>
      <c r="B223" s="1"/>
      <c r="C223" s="1"/>
      <c r="D223" s="1"/>
      <c r="E223" s="1"/>
      <c r="F223" s="1"/>
    </row>
    <row r="224" spans="1:6">
      <c r="A224" s="1"/>
      <c r="B224" s="1"/>
      <c r="C224" s="1"/>
      <c r="D224" s="1"/>
      <c r="E224" s="1"/>
      <c r="F224" s="1"/>
    </row>
    <row r="225" spans="1:6">
      <c r="A225" s="1"/>
      <c r="B225" s="1"/>
      <c r="C225" s="1"/>
      <c r="D225" s="1"/>
      <c r="E225" s="1"/>
      <c r="F225" s="1"/>
    </row>
    <row r="226" spans="1:6">
      <c r="A226" s="1"/>
      <c r="B226" s="1"/>
      <c r="C226" s="1"/>
      <c r="D226" s="1"/>
      <c r="E226" s="1"/>
      <c r="F226" s="1"/>
    </row>
    <row r="227" spans="1:6">
      <c r="A227" s="1"/>
      <c r="B227" s="1"/>
      <c r="C227" s="1"/>
      <c r="D227" s="1"/>
      <c r="E227" s="1"/>
      <c r="F227" s="1"/>
    </row>
    <row r="228" spans="1:6">
      <c r="A228" s="1"/>
      <c r="B228" s="1"/>
      <c r="C228" s="1"/>
      <c r="D228" s="1"/>
      <c r="E228" s="1"/>
      <c r="F228" s="1"/>
    </row>
    <row r="229" spans="1:6">
      <c r="A229" s="1"/>
      <c r="B229" s="1"/>
      <c r="C229" s="1"/>
      <c r="D229" s="1"/>
      <c r="E229" s="1"/>
      <c r="F229" s="1"/>
    </row>
    <row r="230" spans="1:6">
      <c r="A230" s="1"/>
      <c r="B230" s="1"/>
      <c r="C230" s="1"/>
      <c r="D230" s="1"/>
      <c r="E230" s="1"/>
      <c r="F230" s="1"/>
    </row>
    <row r="231" spans="1:6">
      <c r="A231" s="1"/>
      <c r="B231" s="1"/>
      <c r="C231" s="1"/>
      <c r="D231" s="1"/>
      <c r="E231" s="1"/>
      <c r="F231" s="1"/>
    </row>
    <row r="232" spans="1:6">
      <c r="A232" s="1"/>
      <c r="B232" s="1"/>
      <c r="C232" s="1"/>
      <c r="D232" s="1"/>
      <c r="E232" s="1"/>
      <c r="F232" s="1"/>
    </row>
    <row r="233" spans="1:6">
      <c r="A233" s="1"/>
      <c r="B233" s="1"/>
      <c r="C233" s="1"/>
      <c r="D233" s="1"/>
      <c r="E233" s="1"/>
      <c r="F233" s="1"/>
    </row>
    <row r="234" spans="1:6">
      <c r="A234" s="1"/>
      <c r="B234" s="1"/>
      <c r="C234" s="1"/>
      <c r="D234" s="1"/>
      <c r="E234" s="1"/>
      <c r="F234" s="1"/>
    </row>
    <row r="235" spans="1:6">
      <c r="A235" s="1"/>
      <c r="B235" s="1"/>
      <c r="C235" s="1"/>
      <c r="D235" s="1"/>
      <c r="E235" s="1"/>
      <c r="F235" s="1"/>
    </row>
    <row r="236" spans="1:6">
      <c r="A236" s="1"/>
      <c r="B236" s="1"/>
      <c r="C236" s="1"/>
      <c r="D236" s="1"/>
      <c r="E236" s="1"/>
      <c r="F236" s="1"/>
    </row>
    <row r="237" spans="1:6">
      <c r="A237" s="1"/>
      <c r="B237" s="1"/>
      <c r="C237" s="1"/>
      <c r="D237" s="1"/>
      <c r="E237" s="1"/>
      <c r="F237" s="1"/>
    </row>
    <row r="238" spans="1:6">
      <c r="A238" s="1"/>
      <c r="B238" s="1"/>
      <c r="C238" s="1"/>
      <c r="D238" s="1"/>
      <c r="E238" s="1"/>
      <c r="F238" s="1"/>
    </row>
    <row r="239" spans="1:6">
      <c r="A239" s="1"/>
      <c r="B239" s="1"/>
      <c r="C239" s="1"/>
      <c r="D239" s="1"/>
      <c r="E239" s="1"/>
      <c r="F239" s="1"/>
    </row>
    <row r="240" spans="1:6">
      <c r="A240" s="1"/>
      <c r="B240" s="1"/>
      <c r="C240" s="1"/>
      <c r="D240" s="1"/>
      <c r="E240" s="1"/>
      <c r="F240" s="1"/>
    </row>
    <row r="241" spans="1:6">
      <c r="A241" s="1"/>
      <c r="B241" s="1"/>
      <c r="C241" s="1"/>
      <c r="D241" s="1"/>
      <c r="E241" s="1"/>
      <c r="F241" s="1"/>
    </row>
    <row r="242" spans="1:6">
      <c r="A242" s="1"/>
      <c r="B242" s="1"/>
      <c r="C242" s="1"/>
      <c r="D242" s="1"/>
      <c r="E242" s="1"/>
      <c r="F242" s="1"/>
    </row>
    <row r="243" spans="1:6">
      <c r="A243" s="1"/>
      <c r="B243" s="1"/>
      <c r="C243" s="1"/>
      <c r="D243" s="1"/>
      <c r="E243" s="1"/>
      <c r="F243" s="1"/>
    </row>
    <row r="244" spans="1:6">
      <c r="A244" s="1"/>
      <c r="B244" s="1"/>
      <c r="C244" s="1"/>
      <c r="D244" s="1"/>
      <c r="E244" s="1"/>
      <c r="F244" s="1"/>
    </row>
    <row r="245" spans="1:6">
      <c r="A245" s="1"/>
      <c r="B245" s="1"/>
      <c r="C245" s="1"/>
      <c r="D245" s="1"/>
      <c r="E245" s="1"/>
      <c r="F245" s="1"/>
    </row>
    <row r="246" spans="1:6">
      <c r="A246" s="1"/>
      <c r="B246" s="1"/>
      <c r="C246" s="1"/>
      <c r="D246" s="1"/>
      <c r="E246" s="1"/>
      <c r="F246" s="1"/>
    </row>
    <row r="247" spans="1:6">
      <c r="A247" s="1"/>
      <c r="B247" s="1"/>
      <c r="C247" s="1"/>
      <c r="D247" s="1"/>
      <c r="E247" s="1"/>
      <c r="F247" s="1"/>
    </row>
    <row r="248" spans="1:6">
      <c r="A248" s="1"/>
      <c r="B248" s="1"/>
      <c r="C248" s="1"/>
      <c r="D248" s="1"/>
      <c r="E248" s="1"/>
      <c r="F248" s="1"/>
    </row>
    <row r="249" spans="1:6">
      <c r="A249" s="1"/>
      <c r="B249" s="1"/>
      <c r="C249" s="1"/>
      <c r="D249" s="1"/>
      <c r="E249" s="1"/>
      <c r="F249" s="1"/>
    </row>
    <row r="250" spans="1:6">
      <c r="A250" s="1"/>
      <c r="B250" s="1"/>
      <c r="C250" s="1"/>
      <c r="D250" s="1"/>
      <c r="E250" s="1"/>
      <c r="F250" s="1"/>
    </row>
    <row r="251" spans="1:6">
      <c r="A251" s="1"/>
      <c r="B251" s="1"/>
      <c r="C251" s="1"/>
      <c r="D251" s="1"/>
      <c r="E251" s="1"/>
      <c r="F251" s="1"/>
    </row>
    <row r="252" spans="1:6">
      <c r="A252" s="1"/>
      <c r="B252" s="1"/>
      <c r="C252" s="1"/>
      <c r="D252" s="1"/>
      <c r="E252" s="1"/>
      <c r="F252" s="1"/>
    </row>
    <row r="253" spans="1:6">
      <c r="A253" s="1"/>
      <c r="B253" s="1"/>
      <c r="C253" s="1"/>
      <c r="D253" s="1"/>
      <c r="E253" s="1"/>
      <c r="F253" s="1"/>
    </row>
    <row r="254" spans="1:6">
      <c r="A254" s="1"/>
      <c r="B254" s="1"/>
      <c r="C254" s="1"/>
      <c r="D254" s="1"/>
      <c r="E254" s="1"/>
      <c r="F254" s="1"/>
    </row>
    <row r="255" spans="1:6">
      <c r="A255" s="1"/>
      <c r="B255" s="1"/>
      <c r="C255" s="1"/>
      <c r="D255" s="1"/>
      <c r="E255" s="1"/>
      <c r="F255" s="1"/>
    </row>
    <row r="256" spans="1:6">
      <c r="A256" s="1"/>
      <c r="B256" s="1"/>
      <c r="C256" s="1"/>
      <c r="D256" s="1"/>
      <c r="E256" s="1"/>
      <c r="F256" s="1"/>
    </row>
    <row r="257" spans="1:6">
      <c r="A257" s="1"/>
      <c r="B257" s="1"/>
      <c r="C257" s="1"/>
      <c r="D257" s="1"/>
      <c r="E257" s="1"/>
      <c r="F257" s="1"/>
    </row>
    <row r="258" spans="1:6">
      <c r="A258" s="1"/>
      <c r="B258" s="1"/>
      <c r="C258" s="1"/>
      <c r="D258" s="1"/>
      <c r="E258" s="1"/>
      <c r="F258" s="1"/>
    </row>
    <row r="259" spans="1:6">
      <c r="A259" s="1"/>
      <c r="B259" s="1"/>
      <c r="C259" s="1"/>
      <c r="D259" s="1"/>
      <c r="E259" s="1"/>
      <c r="F259" s="1"/>
    </row>
    <row r="260" spans="1:6">
      <c r="A260" s="1"/>
      <c r="B260" s="1"/>
      <c r="C260" s="1"/>
      <c r="D260" s="1"/>
      <c r="E260" s="1"/>
      <c r="F260" s="1"/>
    </row>
    <row r="261" spans="1:6">
      <c r="A261" s="1"/>
      <c r="B261" s="1"/>
      <c r="C261" s="1"/>
      <c r="D261" s="1"/>
      <c r="E261" s="1"/>
      <c r="F261" s="1"/>
    </row>
    <row r="262" spans="1:6">
      <c r="A262" s="1"/>
      <c r="B262" s="1"/>
      <c r="C262" s="1"/>
      <c r="D262" s="1"/>
      <c r="E262" s="1"/>
      <c r="F262" s="1"/>
    </row>
    <row r="263" spans="1:6">
      <c r="A263" s="1"/>
      <c r="B263" s="1"/>
      <c r="C263" s="1"/>
      <c r="D263" s="1"/>
      <c r="E263" s="1"/>
      <c r="F263" s="1"/>
    </row>
    <row r="264" spans="1:6">
      <c r="A264" s="1"/>
      <c r="B264" s="1"/>
      <c r="C264" s="1"/>
      <c r="D264" s="1"/>
      <c r="E264" s="1"/>
      <c r="F264" s="1"/>
    </row>
    <row r="265" spans="1:6">
      <c r="A265" s="1"/>
      <c r="B265" s="1"/>
      <c r="C265" s="1"/>
      <c r="D265" s="1"/>
      <c r="E265" s="1"/>
      <c r="F265" s="1"/>
    </row>
    <row r="266" spans="1:6">
      <c r="A266" s="1"/>
      <c r="B266" s="1"/>
      <c r="C266" s="1"/>
      <c r="D266" s="1"/>
      <c r="E266" s="1"/>
      <c r="F266" s="1"/>
    </row>
    <row r="267" spans="1:6">
      <c r="A267" s="1"/>
      <c r="B267" s="1"/>
      <c r="C267" s="1"/>
      <c r="D267" s="1"/>
      <c r="E267" s="1"/>
      <c r="F267" s="1"/>
    </row>
    <row r="268" spans="1:6">
      <c r="A268" s="1"/>
      <c r="B268" s="1"/>
      <c r="C268" s="1"/>
      <c r="D268" s="1"/>
      <c r="E268" s="1"/>
      <c r="F268" s="1"/>
    </row>
    <row r="269" spans="1:6">
      <c r="A269" s="1"/>
      <c r="B269" s="1"/>
      <c r="C269" s="1"/>
      <c r="D269" s="1"/>
      <c r="E269" s="1"/>
      <c r="F269" s="1"/>
    </row>
    <row r="270" spans="1:6">
      <c r="A270" s="1"/>
      <c r="B270" s="1"/>
      <c r="C270" s="1"/>
      <c r="D270" s="1"/>
      <c r="E270" s="1"/>
      <c r="F270" s="1"/>
    </row>
    <row r="271" spans="1:6">
      <c r="A271" s="1"/>
      <c r="B271" s="1"/>
      <c r="C271" s="1"/>
      <c r="D271" s="1"/>
      <c r="E271" s="1"/>
      <c r="F271" s="1"/>
    </row>
    <row r="272" spans="1:6">
      <c r="A272" s="1"/>
      <c r="B272" s="1"/>
      <c r="C272" s="1"/>
      <c r="D272" s="1"/>
      <c r="E272" s="1"/>
      <c r="F272" s="1"/>
    </row>
    <row r="273" spans="1:6">
      <c r="A273" s="1"/>
      <c r="B273" s="1"/>
      <c r="C273" s="1"/>
      <c r="D273" s="1"/>
      <c r="E273" s="1"/>
      <c r="F273" s="1"/>
    </row>
    <row r="274" spans="1:6">
      <c r="A274" s="1"/>
      <c r="B274" s="1"/>
      <c r="C274" s="1"/>
      <c r="D274" s="1"/>
      <c r="E274" s="1"/>
      <c r="F274" s="1"/>
    </row>
    <row r="275" spans="1:6">
      <c r="A275" s="1"/>
      <c r="B275" s="1"/>
      <c r="C275" s="1"/>
      <c r="D275" s="1"/>
      <c r="E275" s="1"/>
      <c r="F275" s="1"/>
    </row>
    <row r="276" spans="1:6">
      <c r="A276" s="1"/>
      <c r="B276" s="1"/>
      <c r="C276" s="1"/>
      <c r="D276" s="1"/>
      <c r="E276" s="1"/>
      <c r="F276" s="1"/>
    </row>
    <row r="277" spans="1:6">
      <c r="A277" s="1"/>
      <c r="B277" s="1"/>
      <c r="C277" s="1"/>
      <c r="D277" s="1"/>
      <c r="E277" s="1"/>
      <c r="F277" s="1"/>
    </row>
    <row r="278" spans="1:6">
      <c r="A278" s="1"/>
      <c r="B278" s="1"/>
      <c r="C278" s="1"/>
      <c r="D278" s="1"/>
      <c r="E278" s="1"/>
      <c r="F278" s="1"/>
    </row>
    <row r="279" spans="1:6">
      <c r="A279" s="1"/>
      <c r="B279" s="1"/>
      <c r="C279" s="1"/>
      <c r="D279" s="1"/>
      <c r="E279" s="1"/>
      <c r="F279" s="1"/>
    </row>
    <row r="280" spans="1:6">
      <c r="A280" s="1"/>
      <c r="B280" s="1"/>
      <c r="C280" s="1"/>
      <c r="D280" s="1"/>
      <c r="E280" s="1"/>
      <c r="F280" s="1"/>
    </row>
    <row r="281" spans="1:6">
      <c r="A281" s="1"/>
      <c r="B281" s="1"/>
      <c r="C281" s="1"/>
      <c r="D281" s="1"/>
      <c r="E281" s="1"/>
      <c r="F281" s="1"/>
    </row>
    <row r="282" spans="1:6">
      <c r="A282" s="1"/>
      <c r="B282" s="1"/>
      <c r="C282" s="1"/>
      <c r="D282" s="1"/>
      <c r="E282" s="1"/>
      <c r="F282" s="1"/>
    </row>
    <row r="283" spans="1:6">
      <c r="A283" s="1"/>
      <c r="B283" s="1"/>
      <c r="C283" s="1"/>
      <c r="D283" s="1"/>
      <c r="E283" s="1"/>
      <c r="F283" s="1"/>
    </row>
    <row r="284" spans="1:6">
      <c r="A284" s="1"/>
      <c r="B284" s="1"/>
      <c r="C284" s="1"/>
      <c r="D284" s="1"/>
      <c r="E284" s="1"/>
      <c r="F284" s="1"/>
    </row>
    <row r="285" spans="1:6">
      <c r="A285" s="1"/>
      <c r="B285" s="1"/>
      <c r="C285" s="1"/>
      <c r="D285" s="1"/>
      <c r="E285" s="1"/>
      <c r="F285" s="1"/>
    </row>
    <row r="286" spans="1:6">
      <c r="A286" s="1"/>
      <c r="B286" s="1"/>
      <c r="C286" s="1"/>
      <c r="D286" s="1"/>
      <c r="E286" s="1"/>
      <c r="F286" s="1"/>
    </row>
    <row r="287" spans="1:6">
      <c r="A287" s="1"/>
      <c r="B287" s="1"/>
      <c r="C287" s="1"/>
      <c r="D287" s="1"/>
      <c r="E287" s="1"/>
      <c r="F287" s="1"/>
    </row>
    <row r="288" spans="1:6">
      <c r="A288" s="1"/>
      <c r="B288" s="1"/>
      <c r="C288" s="1"/>
      <c r="D288" s="1"/>
      <c r="E288" s="1"/>
      <c r="F288" s="1"/>
    </row>
    <row r="289" spans="1:6">
      <c r="A289" s="1"/>
      <c r="B289" s="1"/>
      <c r="C289" s="1"/>
      <c r="D289" s="1"/>
      <c r="E289" s="1"/>
      <c r="F289" s="1"/>
    </row>
    <row r="290" spans="1:6">
      <c r="A290" s="1"/>
      <c r="B290" s="1"/>
      <c r="C290" s="1"/>
      <c r="D290" s="1"/>
      <c r="E290" s="1"/>
      <c r="F290" s="1"/>
    </row>
    <row r="291" spans="1:6">
      <c r="A291" s="1"/>
      <c r="B291" s="1"/>
      <c r="C291" s="1"/>
      <c r="D291" s="1"/>
      <c r="E291" s="1"/>
      <c r="F291" s="1"/>
    </row>
    <row r="292" spans="1:6">
      <c r="A292" s="1"/>
      <c r="B292" s="1"/>
      <c r="C292" s="1"/>
      <c r="D292" s="1"/>
      <c r="E292" s="1"/>
      <c r="F292" s="1"/>
    </row>
    <row r="293" spans="1:6">
      <c r="A293" s="1"/>
      <c r="B293" s="1"/>
      <c r="C293" s="1"/>
      <c r="D293" s="1"/>
      <c r="E293" s="1"/>
      <c r="F293" s="1"/>
    </row>
    <row r="294" spans="1:6">
      <c r="A294" s="1"/>
      <c r="B294" s="1"/>
      <c r="C294" s="1"/>
      <c r="D294" s="1"/>
      <c r="E294" s="1"/>
      <c r="F294" s="1"/>
    </row>
    <row r="295" spans="1:6">
      <c r="A295" s="1"/>
      <c r="B295" s="1"/>
      <c r="C295" s="1"/>
      <c r="D295" s="1"/>
      <c r="E295" s="1"/>
      <c r="F295" s="1"/>
    </row>
    <row r="296" spans="1:6">
      <c r="A296" s="1"/>
      <c r="B296" s="1"/>
      <c r="C296" s="1"/>
      <c r="D296" s="1"/>
      <c r="E296" s="1"/>
      <c r="F296" s="1"/>
    </row>
    <row r="297" spans="1:6">
      <c r="A297" s="1"/>
      <c r="B297" s="1"/>
      <c r="C297" s="1"/>
      <c r="D297" s="1"/>
      <c r="E297" s="1"/>
      <c r="F297" s="1"/>
    </row>
    <row r="298" spans="1:6">
      <c r="A298" s="1"/>
      <c r="B298" s="1"/>
      <c r="C298" s="1"/>
      <c r="D298" s="1"/>
      <c r="E298" s="1"/>
      <c r="F298" s="1"/>
    </row>
    <row r="299" spans="1:6">
      <c r="A299" s="1"/>
      <c r="B299" s="1"/>
      <c r="C299" s="1"/>
      <c r="D299" s="1"/>
      <c r="E299" s="1"/>
      <c r="F299" s="1"/>
    </row>
    <row r="300" spans="1:6">
      <c r="A300" s="1"/>
      <c r="B300" s="1"/>
      <c r="C300" s="1"/>
      <c r="D300" s="1"/>
      <c r="E300" s="1"/>
      <c r="F300" s="1"/>
    </row>
    <row r="301" spans="1:6">
      <c r="A301" s="1"/>
      <c r="B301" s="1"/>
      <c r="C301" s="1"/>
      <c r="D301" s="1"/>
      <c r="E301" s="1"/>
      <c r="F301" s="1"/>
    </row>
    <row r="302" spans="1:6">
      <c r="A302" s="1"/>
      <c r="B302" s="1"/>
      <c r="C302" s="1"/>
      <c r="D302" s="1"/>
      <c r="E302" s="1"/>
      <c r="F302" s="1"/>
    </row>
    <row r="303" spans="1:6">
      <c r="A303" s="1"/>
      <c r="B303" s="1"/>
      <c r="C303" s="1"/>
      <c r="D303" s="1"/>
      <c r="E303" s="1"/>
      <c r="F303" s="1"/>
    </row>
    <row r="304" spans="1:6">
      <c r="A304" s="1"/>
      <c r="B304" s="1"/>
      <c r="C304" s="1"/>
      <c r="D304" s="1"/>
      <c r="E304" s="1"/>
      <c r="F304" s="1"/>
    </row>
    <row r="305" spans="1:6">
      <c r="A305" s="1"/>
      <c r="B305" s="1"/>
      <c r="C305" s="1"/>
      <c r="D305" s="1"/>
      <c r="E305" s="1"/>
      <c r="F305" s="1"/>
    </row>
    <row r="306" spans="1:6">
      <c r="A306" s="1"/>
      <c r="B306" s="1"/>
      <c r="C306" s="1"/>
      <c r="D306" s="1"/>
      <c r="E306" s="1"/>
      <c r="F306" s="1"/>
    </row>
    <row r="307" spans="1:6">
      <c r="A307" s="1"/>
      <c r="B307" s="1"/>
      <c r="C307" s="1"/>
      <c r="D307" s="1"/>
      <c r="E307" s="1"/>
      <c r="F307" s="1"/>
    </row>
    <row r="308" spans="1:6">
      <c r="A308" s="1"/>
      <c r="B308" s="1"/>
      <c r="C308" s="1"/>
      <c r="D308" s="1"/>
      <c r="E308" s="1"/>
      <c r="F308" s="1"/>
    </row>
  </sheetData>
  <sheetProtection formatCells="0" formatColumns="0" insertRows="0" insertColumns="0" sort="0" autoFilter="0" pivotTables="0"/>
  <mergeCells count="30">
    <mergeCell ref="B4:B5"/>
    <mergeCell ref="B6:B7"/>
    <mergeCell ref="B8:B9"/>
    <mergeCell ref="B11:B31"/>
    <mergeCell ref="B35:B43"/>
    <mergeCell ref="B44:B59"/>
    <mergeCell ref="B60:B62"/>
    <mergeCell ref="B65:B68"/>
    <mergeCell ref="B69:B72"/>
    <mergeCell ref="B73:B76"/>
    <mergeCell ref="B77:B86"/>
    <mergeCell ref="B87:B99"/>
    <mergeCell ref="B100:B102"/>
    <mergeCell ref="B103:B109"/>
    <mergeCell ref="B111:B112"/>
    <mergeCell ref="B113:B123"/>
    <mergeCell ref="B125:B139"/>
    <mergeCell ref="C11:C12"/>
    <mergeCell ref="C14:C15"/>
    <mergeCell ref="C16:C17"/>
    <mergeCell ref="C19:C20"/>
    <mergeCell ref="C21:C22"/>
    <mergeCell ref="C24:C25"/>
    <mergeCell ref="C26:C27"/>
    <mergeCell ref="C28:C29"/>
    <mergeCell ref="C30:C31"/>
    <mergeCell ref="C91:C93"/>
    <mergeCell ref="C94:C95"/>
    <mergeCell ref="C113:C114"/>
    <mergeCell ref="C120:C121"/>
  </mergeCells>
  <pageMargins left="0.7" right="0.7" top="0.75" bottom="0.75" header="0.3" footer="0.3"/>
  <pageSetup paperSize="9" orientation="landscape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allowEditUser xmlns="https://web.wps.cn/et/2018/main" xmlns:s="http://schemas.openxmlformats.org/spreadsheetml/2006/main" hasInvisiblePropRange="0">
  <rangeList sheetStid="14" master="" otherUserPermission="visible">
    <arrUserId title="Диапазон1" rangeCreator="" othersAccessPermission="edit"/>
    <arrUserId title="Диапазон1_8" rangeCreator="" othersAccessPermission="edit"/>
    <arrUserId title="Диапазон1_4" rangeCreator="" othersAccessPermission="edit"/>
    <arrUserId title="Диапазон1_4_1" rangeCreator="" othersAccessPermission="edit"/>
    <arrUserId title="Диапазон1_5" rangeCreator="" othersAccessPermission="edit"/>
    <arrUserId title="Диапазон1_7" rangeCreator="" othersAccessPermission="edit"/>
    <arrUserId title="Диапазон1_1_1" rangeCreator="" othersAccessPermission="edit"/>
    <arrUserId title="Диапазон1_9" rangeCreator="" othersAccessPermission="edit"/>
    <arrUserId title="Диапазон1_11" rangeCreator="" othersAccessPermission="edit"/>
    <arrUserId title="Диапазон1_1" rangeCreator="" othersAccessPermission="edit"/>
    <arrUserId title="Диапазон1_2" rangeCreator="" othersAccessPermission="edit"/>
    <arrUserId title="Диапазон1_3" rangeCreator="" othersAccessPermission="edit"/>
    <arrUserId title="Диапазон1_6" rangeCreator="" othersAccessPermission="edit"/>
    <arrUserId title="Диапазон1_10" rangeCreator="" othersAccessPermission="edit"/>
  </rangeList>
  <rangeList sheetStid="3" master="" otherUserPermission="visible">
    <arrUserId title="Диапазон1" rangeCreator="" othersAccessPermission="edit"/>
    <arrUserId title="Диапазон1_10" rangeCreator="" othersAccessPermission="edit"/>
    <arrUserId title="Диапазон1_13" rangeCreator="" othersAccessPermission="edit"/>
    <arrUserId title="Диапазон1_1" rangeCreator="" othersAccessPermission="edit"/>
    <arrUserId title="Диапазон1_8" rangeCreator="" othersAccessPermission="edit"/>
    <arrUserId title="Диапазон1_10_1" rangeCreator="" othersAccessPermission="edit"/>
    <arrUserId title="Диапазон1_21" rangeCreator="" othersAccessPermission="edit"/>
  </rangeList>
  <rangeList sheetStid="12" master="" otherUserPermission="visible">
    <arrUserId title="Диапазон1" rangeCreator="" othersAccessPermission="edit"/>
    <arrUserId title="Диапазон1_10" rangeCreator="" othersAccessPermission="edit"/>
    <arrUserId title="Диапазон1_13" rangeCreator="" othersAccessPermission="edit"/>
    <arrUserId title="Диапазон1_8" rangeCreator="" othersAccessPermission="edit"/>
    <arrUserId title="Диапазон1_10_1" rangeCreator="" othersAccessPermission="edit"/>
    <arrUserId title="Диапазон1_21" rangeCreator="" othersAccessPermission="edit"/>
    <arrUserId title="Диапазон1_2" rangeCreator="" othersAccessPermission="edit"/>
    <arrUserId title="Диапазон1_1" rangeCreator="" othersAccessPermission="edit"/>
    <arrUserId title="Диапазон1_3" rangeCreator="" othersAccessPermission="edit"/>
  </rangeList>
  <rangeList sheetStid="16" master="" otherUserPermission="visible">
    <arrUserId title="Диапазон1_8" rangeCreator="" othersAccessPermission="edit"/>
    <arrUserId title="Диапазон1_9" rangeCreator="" othersAccessPermission="edit"/>
    <arrUserId title="Диапазон1_10" rangeCreator="" othersAccessPermission="edit"/>
    <arrUserId title="Диапазон1_11" rangeCreator="" othersAccessPermission="edit"/>
  </rangeList>
  <rangeList sheetStid="5" master="" otherUserPermission="visible"/>
  <rangeList sheetStid="10" master="" otherUserPermission="visible"/>
</allowEditUser>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4.xml>��< ? x m l   v e r s i o n = " 1 . 0 " ? > < c t : c o n t e n t T y p e S c h e m a   c t : _ = " "   m a : _ = " "   m a : c o n t e n t T y p e N a m e = " D o c u m e n t "   m a : c o n t e n t T y p e I D = " 0 x 0 1 0 1 0 0 8 A D 9 C 4 9 2 1 7 3 8 2 6 4 0 B D C 6 6 6 8 0 A F E 3 E 8 8 F "   m a : c o n t e n t T y p e V e r s i o n = " 1 3 "   m a : c o n t e n t T y p e D e s c r i p t i o n = " C r e a t e   a   n e w   d o c u m e n t . "   m a : c o n t e n t T y p e S c o p e = " "   m a : v e r s i o n I D = " 7 3 c b 7 a 9 5 d 1 0 e 8 f f f e 8 1 1 8 6 d e 0 e 6 0 8 0 1 3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6 f 1 4 4 5 2 4 7 1 d a 2 c 8 3 4 4 0 f f c b e f 7 f d 4 e a b "   n s 3 : _ = " "   n s 4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3 = " 5 e 0 e 7 9 5 2 - 6 5 d b - 4 7 5 7 - 8 1 5 6 - 6 4 5 1 6 0 b 1 6 3 b a "   x m l n s : n s 4 = " 8 f b 9 3 9 f e - 6 9 8 4 - 4 4 d 5 - a 8 9 a - 0 5 d a e e 6 2 2 6 e 2 " >  
 < x s d : i m p o r t   n a m e s p a c e = " 5 e 0 e 7 9 5 2 - 6 5 d b - 4 7 5 7 - 8 1 5 6 - 6 4 5 1 6 0 b 1 6 3 b a " / >  
 < x s d : i m p o r t   n a m e s p a c e = " 8 f b 9 3 9 f e - 6 9 8 4 - 4 4 d 5 - a 8 9 a - 0 5 d a e e 6 2 2 6 e 2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3 : S h a r e d W i t h U s e r s "   m i n O c c u r s = " 0 " / >  
 < x s d : e l e m e n t   r e f = " n s 3 : S h a r e d W i t h D e t a i l s "   m i n O c c u r s = " 0 " / >  
 < x s d : e l e m e n t   r e f = " n s 3 : S h a r i n g H i n t H a s h "   m i n O c c u r s = " 0 " / >  
 < x s d : e l e m e n t   r e f = " n s 4 : M e d i a S e r v i c e M e t a d a t a "   m i n O c c u r s = " 0 " / >  
 < x s d : e l e m e n t   r e f = " n s 4 : M e d i a S e r v i c e F a s t M e t a d a t a "   m i n O c c u r s = " 0 " / >  
 < x s d : e l e m e n t   r e f = " n s 4 : M e d i a S e r v i c e A u t o T a g s "   m i n O c c u r s = " 0 " / >  
 < x s d : e l e m e n t   r e f = " n s 4 : M e d i a S e r v i c e D a t e T a k e n "   m i n O c c u r s = " 0 " / >  
 < x s d : e l e m e n t   r e f = " n s 4 : M e d i a S e r v i c e L o c a t i o n "   m i n O c c u r s = " 0 " / >  
 < x s d : e l e m e n t   r e f = " n s 4 : M e d i a S e r v i c e O C R "   m i n O c c u r s = " 0 " / >  
 < x s d : e l e m e n t   r e f = " n s 4 : M e d i a S e r v i c e G e n e r a t i o n T i m e "   m i n O c c u r s = " 0 " / >  
 < x s d : e l e m e n t   r e f = " n s 4 : M e d i a S e r v i c e E v e n t H a s h C o d e "   m i n O c c u r s = " 0 " / >  
 < x s d : e l e m e n t   r e f = " n s 4 : M e d i a S e r v i c e A u t o K e y P o i n t s "   m i n O c c u r s = " 0 " / >  
 < x s d : e l e m e n t   r e f = " n s 4 : M e d i a S e r v i c e K e y P o i n t s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5 e 0 e 7 9 5 2 - 6 5 d b - 4 7 5 7 - 8 1 5 6 - 6 4 5 1 6 0 b 1 6 3 b a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h a r e d W i t h U s e r s "   m a : i n d e x = " 8 "   n i l l a b l e = " t r u e "   m a : d i s p l a y N a m e = " S h a r e d   W i t h "   m a : d e s c r i p t i o n = " "   m a : i n t e r n a l N a m e = " S h a r e d W i t h U s e r s "   m a : r e a d O n l y = " t r u e " >  
 < x s d : c o m p l e x T y p e >  
 < x s d : c o m p l e x C o n t e n t >  
 < x s d : e x t e n s i o n   b a s e = " d m s : U s e r M u l t i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S h a r e d W i t h D e t a i l s "   m a : i n d e x = " 9 "   n i l l a b l e = " t r u e "   m a : d i s p l a y N a m e = " S h a r e d   W i t h   D e t a i l s "   m a : d e s c r i p t i o n = " "   m a : i n t e r n a l N a m e = " S h a r e d W i t h D e t a i l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S h a r i n g H i n t H a s h "   m a : i n d e x = " 1 0 "   n i l l a b l e = " t r u e "   m a : d i s p l a y N a m e = " S h a r i n g   H i n t   H a s h "   m a : d e s c r i p t i o n = " "   m a : h i d d e n = " t r u e "   m a : i n t e r n a l N a m e = " S h a r i n g H i n t H a s h "   m a : r e a d O n l y = " t r u e " >  
 < x s d : s i m p l e T y p e >  
 < x s d : r e s t r i c t i o n   b a s e = " d m s : T e x t " / >  
 < / x s d : s i m p l e T y p e >  
 < / x s d : e l e m e n t >  
 < / x s d : s c h e m a >  
 < x s d : s c h e m a   t a r g e t N a m e s p a c e = " 8 f b 9 3 9 f e - 6 9 8 4 - 4 4 d 5 - a 8 9 a - 0 5 d a e e 6 2 2 6 e 2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1 1 "   n i l l a b l e = " t r u e "   m a : d i s p l a y N a m e = " M e d i a S e r v i c e M e t a d a t a "   m a : d e s c r i p t i o n = "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1 2 "   n i l l a b l e = " t r u e "   m a : d i s p l a y N a m e = " M e d i a S e r v i c e F a s t M e t a d a t a "   m a : d e s c r i p t i o n = "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A u t o T a g s "   m a : i n d e x = " 1 3 "   n i l l a b l e = " t r u e "   m a : d i s p l a y N a m e = " M e d i a S e r v i c e A u t o T a g s "   m a : d e s c r i p t i o n = " "   m a : i n t e r n a l N a m e = " M e d i a S e r v i c e A u t o T a g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D a t e T a k e n "   m a : i n d e x = " 1 4 "   n i l l a b l e = " t r u e "   m a : d i s p l a y N a m e = " M e d i a S e r v i c e D a t e T a k e n "   m a : d e s c r i p t i o n = " "   m a : h i d d e n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L o c a t i o n "   m a : i n d e x = " 1 5 "   n i l l a b l e = " t r u e "   m a : d i s p l a y N a m e = " M e d i a S e r v i c e L o c a t i o n "   m a : d e s c r i p t i o n = " "   m a : i n t e r n a l N a m e = " M e d i a S e r v i c e L o c a t i o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O C R "   m a : i n d e x = " 1 6 "   n i l l a b l e = " t r u e "   m a : d i s p l a y N a m e = " M e d i a S e r v i c e O C R "   m a : i n t e r n a l N a m e = " M e d i a S e r v i c e O C R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S e r v i c e G e n e r a t i o n T i m e "   m a : i n d e x = " 1 7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1 8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A u t o K e y P o i n t s "   m a : i n d e x = " 1 9 "   n i l l a b l e = " t r u e "   m a : d i s p l a y N a m e = " M e d i a S e r v i c e A u t o K e y P o i n t s "   m a : h i d d e n = " t r u e "   m a : i n t e r n a l N a m e = " M e d i a S e r v i c e A u t o K e y P o i n t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K e y P o i n t s "   m a : i n d e x = " 2 0 "   n i l l a b l e = " t r u e "   m a : d i s p l a y N a m e = " K e y P o i n t s "   m a : i n t e r n a l N a m e = " M e d i a S e r v i c e K e y P o i n t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588AAD1E-0EFC-4E8C-87D5-59774600F3EB}">
  <ds:schemaRefs/>
</ds:datastoreItem>
</file>

<file path=customXml/itemProps3.xml><?xml version="1.0" encoding="utf-8"?>
<ds:datastoreItem xmlns:ds="http://schemas.openxmlformats.org/officeDocument/2006/customXml" ds:itemID="{C3F1D0FF-7503-45DA-BD78-65061760EFB6}">
  <ds:schemaRefs/>
</ds:datastoreItem>
</file>

<file path=customXml/itemProps4.xml><?xml version="1.0" encoding="utf-8"?>
<ds:datastoreItem xmlns:ds="http://schemas.openxmlformats.org/officeDocument/2006/customXml" ds:itemID="{F7A31E60-9E9A-4297-B1A4-83B6F1F22EB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Прайс основной (сезон 25-26)</vt:lpstr>
      <vt:lpstr>Прайс основной</vt:lpstr>
      <vt:lpstr>Прайс с расчетом ндс 20</vt:lpstr>
      <vt:lpstr>Морковь с видами обработки</vt:lpstr>
      <vt:lpstr>Доп. прайс</vt:lpstr>
      <vt:lpstr>Прайс основной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Татьяна Гудилин�</cp:lastModifiedBy>
  <dcterms:created xsi:type="dcterms:W3CDTF">2006-09-16T00:00:00Z</dcterms:created>
  <dcterms:modified xsi:type="dcterms:W3CDTF">2026-01-12T08:35:27Z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0x0101008AD9C49217382640BDC66680AFE3E88F</vt:lpwstr>
  </property>
  <property fmtid="{D5CDD505-2E9C-101B-9397-08002B2CF9AE}" pid="4" name="ICV">
    <vt:lpwstr>B3A8FBF9856C406EB082904D65B1EE9D_13</vt:lpwstr>
  </property>
  <property fmtid="{D5CDD505-2E9C-101B-9397-08002B2CF9AE}" pid="5" name="KSOProductBuildVer">
    <vt:lpwstr>1049-12.2.0.23196</vt:lpwstr>
  </property>
</Properties>
</file>